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" windowWidth="23136" windowHeight="13056" tabRatio="818"/>
  </bookViews>
  <sheets>
    <sheet name="1 Доходы  " sheetId="1" r:id="rId1"/>
    <sheet name="2 Расходы " sheetId="2" r:id="rId2"/>
    <sheet name="3 Результаты" sheetId="3" r:id="rId3"/>
    <sheet name="4 Объемы работ" sheetId="4" r:id="rId4"/>
    <sheet name="5 расчет по нормативам" sheetId="5" r:id="rId5"/>
    <sheet name="6 программа-стройки" sheetId="6" r:id="rId6"/>
    <sheet name="7 программа кап ремонт" sheetId="7" r:id="rId7"/>
    <sheet name="8 графики работ" sheetId="8" r:id="rId8"/>
    <sheet name="9 крупные подрядчики" sheetId="9" r:id="rId9"/>
    <sheet name="10 крупные поставщики" sheetId="10" r:id="rId10"/>
    <sheet name="11 материалы" sheetId="11" r:id="rId11"/>
  </sheets>
  <definedNames>
    <definedName name="_xlnm.Print_Titles" localSheetId="0">'1 Доходы  '!$3:$4</definedName>
    <definedName name="_xlnm.Print_Titles" localSheetId="9">'10 крупные поставщики'!$3:$5</definedName>
    <definedName name="_xlnm.Print_Titles" localSheetId="10">'11 материалы'!$4:$5</definedName>
    <definedName name="_xlnm.Print_Titles" localSheetId="1">'2 Расходы '!$4:$7</definedName>
    <definedName name="_xlnm.Print_Titles" localSheetId="2">'3 Результаты'!$4:$6</definedName>
    <definedName name="_xlnm.Print_Titles" localSheetId="3">'4 Объемы работ'!$4:$6</definedName>
    <definedName name="_xlnm.Print_Titles" localSheetId="4">'5 расчет по нормативам'!$4:$5</definedName>
    <definedName name="_xlnm.Print_Titles" localSheetId="5">'6 программа-стройки'!$4:$6</definedName>
    <definedName name="_xlnm.Print_Titles" localSheetId="6">'7 программа кап ремонт'!$3:$5</definedName>
    <definedName name="_xlnm.Print_Titles" localSheetId="7">'8 графики работ'!$3:$4</definedName>
    <definedName name="_xlnm.Print_Titles" localSheetId="8">'9 крупные подрядчики'!$4:$5</definedName>
    <definedName name="_xlnm.Print_Area" localSheetId="0">'1 Доходы  '!$A$1:$E$15</definedName>
    <definedName name="_xlnm.Print_Area" localSheetId="9">'10 крупные поставщики'!$A$1:$J$25</definedName>
    <definedName name="_xlnm.Print_Area" localSheetId="10">'11 материалы'!$A$1:$E$17</definedName>
    <definedName name="_xlnm.Print_Area" localSheetId="1">'2 Расходы '!$A$1:$F$34</definedName>
    <definedName name="_xlnm.Print_Area" localSheetId="2">'3 Результаты'!$B$1:$G$24</definedName>
    <definedName name="_xlnm.Print_Area" localSheetId="3">'4 Объемы работ'!$A$1:$F$29</definedName>
    <definedName name="_xlnm.Print_Area" localSheetId="4">'5 расчет по нормативам'!$A$1:$C$25</definedName>
    <definedName name="_xlnm.Print_Area" localSheetId="5">'6 программа-стройки'!$A$1:$M$79</definedName>
    <definedName name="_xlnm.Print_Area" localSheetId="6">'7 программа кап ремонт'!$A$1:$Q$18</definedName>
    <definedName name="_xlnm.Print_Area" localSheetId="7">'8 графики работ'!$A$1:$G$23</definedName>
    <definedName name="_xlnm.Print_Area" localSheetId="8">'9 крупные подрядчики'!$A$1:$J$17</definedName>
  </definedNames>
  <calcPr calcId="145621"/>
</workbook>
</file>

<file path=xl/calcChain.xml><?xml version="1.0" encoding="utf-8"?>
<calcChain xmlns="http://schemas.openxmlformats.org/spreadsheetml/2006/main">
  <c r="Q11" i="7" l="1"/>
  <c r="P11" i="7"/>
  <c r="O11" i="7"/>
  <c r="A2" i="7"/>
  <c r="K69" i="6" l="1"/>
  <c r="J69" i="6"/>
  <c r="K67" i="6"/>
  <c r="J67" i="6"/>
  <c r="M65" i="6"/>
  <c r="M69" i="6" s="1"/>
  <c r="L65" i="6"/>
  <c r="L69" i="6" s="1"/>
  <c r="M16" i="6"/>
  <c r="L16" i="6"/>
  <c r="M14" i="6"/>
  <c r="L14" i="6"/>
  <c r="M12" i="6"/>
  <c r="M67" i="6" s="1"/>
  <c r="L12" i="6"/>
  <c r="L67" i="6" s="1"/>
  <c r="C20" i="5" l="1"/>
  <c r="D19" i="5"/>
  <c r="C19" i="5" s="1"/>
  <c r="D18" i="5"/>
  <c r="C18" i="5" s="1"/>
  <c r="F17" i="5"/>
  <c r="D17" i="5"/>
  <c r="C17" i="5" s="1"/>
  <c r="F16" i="5"/>
  <c r="D16" i="5"/>
  <c r="D13" i="5" s="1"/>
  <c r="D15" i="5"/>
  <c r="C15" i="5" s="1"/>
  <c r="D14" i="5"/>
  <c r="C14" i="5"/>
  <c r="F13" i="5"/>
  <c r="E13" i="5"/>
  <c r="B13" i="5"/>
  <c r="C6" i="5"/>
  <c r="C16" i="5" l="1"/>
  <c r="C13" i="5" s="1"/>
  <c r="F9" i="4" l="1"/>
  <c r="F25" i="2" l="1"/>
  <c r="E25" i="2"/>
  <c r="D25" i="2"/>
  <c r="C25" i="2"/>
  <c r="F17" i="2"/>
  <c r="E17" i="2"/>
  <c r="D17" i="2"/>
  <c r="C17" i="2"/>
  <c r="C11" i="2" s="1"/>
  <c r="C14" i="2"/>
  <c r="F12" i="2"/>
  <c r="F11" i="2" s="1"/>
  <c r="E12" i="2"/>
  <c r="E11" i="2" s="1"/>
  <c r="D12" i="2"/>
  <c r="C12" i="2"/>
  <c r="D11" i="2"/>
  <c r="E6" i="1" l="1"/>
  <c r="D6" i="1"/>
</calcChain>
</file>

<file path=xl/sharedStrings.xml><?xml version="1.0" encoding="utf-8"?>
<sst xmlns="http://schemas.openxmlformats.org/spreadsheetml/2006/main" count="473" uniqueCount="294">
  <si>
    <t>Форма № 1</t>
  </si>
  <si>
    <t>Наименование источников формирования дорожного фонда</t>
  </si>
  <si>
    <t>Объем, млн рублей</t>
  </si>
  <si>
    <t>2017 год</t>
  </si>
  <si>
    <t>2018 год</t>
  </si>
  <si>
    <t>2019 год</t>
  </si>
  <si>
    <t>план</t>
  </si>
  <si>
    <t>факт с начала года</t>
  </si>
  <si>
    <t>акцизы на автомобильное топливо, подлежащие зачислению в бюджет субъекта Российской Федерации</t>
  </si>
  <si>
    <t>транспортный налог</t>
  </si>
  <si>
    <t>Другие источники, определенные законом субъекта Российской Федерации о создании дорожного фонда субъекта Российской Федерации</t>
  </si>
  <si>
    <t>Объем доходов бюджета субъекта Российской Федерации, направляемых в дорожный фонд субъекта Российской Федерации в соответствии   с  Законом  Кировской области от 30.11.2016 N 21-ЗО,"Об областном бюджете на 2017 год и на плановый период 2018 и 2019 годов" , из них:</t>
  </si>
  <si>
    <t>Объем ассигнований дорожного фонда субъекта Российской Федерации в соответствии с законом субъекта Российской Федерации от с  Законом  Кировской области от 30.11.2016 N 21-ЗО "Об областном бюджете на 2017 год и на плановый период 2018 и 2019 годов" , из них:</t>
  </si>
  <si>
    <t>Информация о формировании объемов дорожного фонда за 2017-2019 год</t>
  </si>
  <si>
    <t>Форма № 2</t>
  </si>
  <si>
    <t xml:space="preserve">Информация об основных направлениях расходования ассигнований дорожного фонда             </t>
  </si>
  <si>
    <t xml:space="preserve">за 2017-2019 год </t>
  </si>
  <si>
    <t>Наименование направлений расходования ассигнований дорожного фонда субъекта Российской Федерации</t>
  </si>
  <si>
    <t>Строка</t>
  </si>
  <si>
    <t>факт с начала года на 01.04.2017г.</t>
  </si>
  <si>
    <t xml:space="preserve">Объем ассигнований дорожного фонда субъекта Российской Федерации в соответствии с  Законом  Кировской области от 30.11.2016 N 21-ЗО (ред. от 17.02.2017) "Об областном бюджете на 2017 год и на плановый период 2018 и 2019 годов" </t>
  </si>
  <si>
    <t>субсидии из федерального бюджета</t>
  </si>
  <si>
    <t xml:space="preserve">Объемы финансирования из дорожного фонда субъекта Российской Федерации по основным направлениям расходования (сумма строк 4, 9, 13, 14, 15, 16, 17, 22), в том числе </t>
  </si>
  <si>
    <t>капитальный ремонт, ремонт и содержание автомобильных дорог общего пользования регионального значения и искусственных сооружений на них (сумма строк 5, 6, 7, 8), из них*:</t>
  </si>
  <si>
    <t>капитальный ремонт автомобильных дорог общего пользования регионального значения и искусственных сооружений на них</t>
  </si>
  <si>
    <t>ремонт автомобильных дорог общего пользования регионального значения и искусственных сооружений на них</t>
  </si>
  <si>
    <t>содержание автомобильных дорог общего пользования регионального значения и искусственных сооружений на них</t>
  </si>
  <si>
    <t>другие дорожно-эксплуатационные расходы на автомобильных дорогах регионального значения</t>
  </si>
  <si>
    <t>строительство и реконструкция автомобильных дорог общего пользования регионального значения и искусственных сооружений на них (сумма строк 10, 11), из них: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</si>
  <si>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</si>
  <si>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строительство, реконструкция объектов</t>
  </si>
  <si>
    <r>
      <t xml:space="preserve">в том числе проектирование и строительство (реконструкция) автомобильных дорог общего пользования </t>
    </r>
    <r>
      <rPr>
        <b/>
        <sz val="14"/>
        <rFont val="Times New Roman"/>
        <family val="1"/>
        <charset val="204"/>
      </rPr>
      <t>регионального значения</t>
    </r>
    <r>
      <rPr>
        <sz val="14"/>
        <rFont val="Times New Roman"/>
        <family val="1"/>
        <charset val="204"/>
      </rPr>
      <t xml:space="preserve"> с твердым покрытием к сельским населенным пунктам</t>
    </r>
  </si>
  <si>
    <t>выполнение научно-исследовательских и опытно-конструкторских работ в области дорожного хозяйства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</si>
  <si>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</si>
  <si>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учреждений, осуществляющих управление дорожным хозяйством</t>
  </si>
  <si>
    <t>погашение задолженности по бюджетным кредитам, полученным субъектом Российской Федерации из федерального бюджета на строительство, реконструкцию, капитальный ремонт, ремонт и содержание автомобильных дорог общего пользования (за исключением автомобильных дорог федерального значения) и на осуществление расходов по обслуживанию долговых обязательств, связанных с использованием указанных кредитов</t>
  </si>
  <si>
    <t xml:space="preserve">предоставление субсидий бюджетам муниципальных образований (сумма строк 18, 19, 20, 21), в том числе: </t>
  </si>
  <si>
    <t>проектирование и строительство (реконструкцию) автомобильных дорог общего пользования муниципального значения с твердым покрытием, к сельским населенным пунктам, не имеющим круглогодичной связи с сетью автомобильных дорог общего пользования</t>
  </si>
  <si>
    <t>капитальный ремонт и ремонт автомобильных дорог общего пользования населенных пунктов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</si>
  <si>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</si>
  <si>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образований по другим направлениям</t>
  </si>
  <si>
    <t>осуществление иных мероприятий в отношении автомобильных дорог общего пользования, финансируемых за счет средств дорожного фонда субъекта Российской Федерации</t>
  </si>
  <si>
    <t>* данные приведены с учетом средств Резервного Фонда Российской Федерации</t>
  </si>
  <si>
    <t>Подпись руководителя органа исполнительной власти субъекта Российской Федерации, определенного ответственным за представление данной формы:</t>
  </si>
  <si>
    <t>Форма № 3</t>
  </si>
  <si>
    <t>Результаты деятельности дорожных фондов (представляется один раз по итогам года)</t>
  </si>
  <si>
    <t>№ п/п</t>
  </si>
  <si>
    <t>Наименование показателей*</t>
  </si>
  <si>
    <t>Единица измерения</t>
  </si>
  <si>
    <t>Величина показателя  за отчетный год на сети автомобильных дорог общего пользования</t>
  </si>
  <si>
    <t>Прирост (снижение) протяженности автомобильных дорог регионального значения, соответствующих нормативным требованиям к транспортно-эксплуатационным показателям (+\-)</t>
  </si>
  <si>
    <t>км</t>
  </si>
  <si>
    <t>-75,53</t>
  </si>
  <si>
    <t>Прирост (снижение) доли протяженности автомобильных дорог регионального значения, соответствующих нормативным требованиям к транспортно-эксплуатационным показателям (+\-)</t>
  </si>
  <si>
    <t>%</t>
  </si>
  <si>
    <t>-2,9</t>
  </si>
  <si>
    <t>Прирост протяженности автомобильных дорог регионального значения, обслуживающих движение в режиме перегрузки (+\-)</t>
  </si>
  <si>
    <t>+6</t>
  </si>
  <si>
    <t>+9</t>
  </si>
  <si>
    <t>+29,5</t>
  </si>
  <si>
    <t>Прирост (снижение) доли протяженности автомобильных дорог регионального значения, обслуживающих движение в режиме перегрузки (+\-)</t>
  </si>
  <si>
    <t>+0,2</t>
  </si>
  <si>
    <t>+0,3</t>
  </si>
  <si>
    <t>+1,1</t>
  </si>
  <si>
    <t>Прирост (снижение) протяженности автомобильных дорог регионального значения, обеспечивающих пропуск транспортных средств с нагрузкой на наиболее загруженную ось 10 тонн (+\-)</t>
  </si>
  <si>
    <t>-</t>
  </si>
  <si>
    <t>Прирост (снижение) протяженности автомобильных дорог регионального значения, обеспечивающих пропуск транспортных средств с нагрузкой на наиболее загруженную ось 11,5 тонн (+\-)</t>
  </si>
  <si>
    <t>Прирост количества сельских населенных пунктов, обеспеченных круглогодичной связью с сетью автомобильных дорог общего пользования по дорогам с твердым покрытием за счет субсидий из дорожного фонда субъекта Российской Федерации</t>
  </si>
  <si>
    <t>шт.</t>
  </si>
  <si>
    <t>5</t>
  </si>
  <si>
    <t>Прирост количества постоянного населения сельских населенных пунктов, обеспеченного круглогодичной связью с сетью автомобильных дорог общего пользования по дорогам с твердым покрытием за счет субсидий из дорожного фонда субъекта Российской Федерации</t>
  </si>
  <si>
    <t>тыс. чел.</t>
  </si>
  <si>
    <t>0,612</t>
  </si>
  <si>
    <r>
      <t xml:space="preserve">Количество сельских населенных пунктов, в которых осуществлен капитальный ремонт и </t>
    </r>
    <r>
      <rPr>
        <b/>
        <sz val="14"/>
        <rFont val="Times New Roman"/>
        <family val="1"/>
        <charset val="204"/>
      </rPr>
      <t>ремонт</t>
    </r>
    <r>
      <rPr>
        <sz val="14"/>
        <rFont val="Times New Roman"/>
        <family val="1"/>
        <charset val="204"/>
      </rPr>
      <t xml:space="preserve"> автомобильных дорог общего пользования</t>
    </r>
  </si>
  <si>
    <t>Количество дворовых территорий многоквартирных домов в населенных пунктах, на которых осуществлен капитальный ремонт и ремонт</t>
  </si>
  <si>
    <t>Количество дворовых территорий многоквартирных домов в населенных пунктах, к которым осуществлен капитальный ремонт и ремонт проездов</t>
  </si>
  <si>
    <t>* показатели плановые</t>
  </si>
  <si>
    <t>Форма № 4</t>
  </si>
  <si>
    <t>Основные объемы работ, выполняемые на автомобильных дорогах регионального значения</t>
  </si>
  <si>
    <t>Наименование показателей</t>
  </si>
  <si>
    <t>Величина показателя</t>
  </si>
  <si>
    <t>факт с начала года на 01.04.</t>
  </si>
  <si>
    <t>Протяженность участков автомобильных дорог регионального значения, находящихся в строительстве и реконструкции</t>
  </si>
  <si>
    <t>Протяженность участков ввода в эксплуатацию после строительства и реконструкции автомобильных дорог регионального значения в текущем году</t>
  </si>
  <si>
    <t>Протяженность участков ввода в эксплуатацию после строительства и реконструкции автомобильных дорог регионального значения в текущем году, в однополосном исчислении</t>
  </si>
  <si>
    <t>Протяженность автозимников, находящихся в строительстве и реконструкции</t>
  </si>
  <si>
    <t>Количество искусственных сооружений на автомобильных дорогах регионального значения, находящихся в строительстве и реконструкции</t>
  </si>
  <si>
    <t>штук</t>
  </si>
  <si>
    <t>Количество искусственных сооружений на автомобильных дорогах регионального значения, подлежащих вводу (введенных) в эксплуатацию после строительства и реконструкции в текущем году</t>
  </si>
  <si>
    <t>Длина искусственных сооружений на автомобильных дорогах регионального значения, подлежащих вводу (введенных) в эксплуатацию после строительства и реконструкции в текущем году</t>
  </si>
  <si>
    <t>пог.м</t>
  </si>
  <si>
    <t>в том числе длина тоннелей на автомобильных дорогах регионального значения, подлежащих вводу (введенных) в эксплуатацию после строительства и реконструкции в текущем году</t>
  </si>
  <si>
    <t>Количество пешеходных переходов в разных уровнях на автомобильных дорогах регионального значения, подлежащих вводу (введенных) в эксплуатацию в текущем году</t>
  </si>
  <si>
    <t>шт</t>
  </si>
  <si>
    <t>Протяженность линий искусственного электрического освещения на автомобильных дорогах регионального значения, подлежащих вводу (введенных) в эксплуатацию после строительства и реконструкции в текущем году</t>
  </si>
  <si>
    <t>Протяженность построенных и реконструированных ограждений барьерных на автомобильных дорогах регионального значения в текущем году</t>
  </si>
  <si>
    <t>Площадь земельных участков, отведенная для строительства и реконструкции автомобильных дорог в текущем году</t>
  </si>
  <si>
    <t>га</t>
  </si>
  <si>
    <t>Протяженность участков автомобильных дорог регионального значения, подлежащих вводу (введенных) в эксплуатацию после капитального ремонта и ремонта в текущем году</t>
  </si>
  <si>
    <t>Протяженность участков автомобильных дорог регионального значения, подлежащих вводу (введенных) в эксплуатацию после капитального ремонта и ремонта в текущем году, в однополосном исчислении</t>
  </si>
  <si>
    <t>Длина искусственных сооружений на автомобильных дорогах регионального значения, подлежащих вводу (введенных) в эксплуатацию после капитального ремонта и ремонта в текущем году</t>
  </si>
  <si>
    <t>Протяженность подлежащих вводу (введенных) в эксплуатацию после строительства или реконструкции автомобильных дорог общего пользования с твердым покрытием, направленных на прирост количества сельских населенных пунктов, обеспеченных круглогодичной связью с сетью автомобильных дорог общего пользования</t>
  </si>
  <si>
    <t>Площадь покрытия автомобильных дорог общего пользования населенных пунктов, подлежащих вводу (введенных) в эксплуатацию после капитального ремонта и ремонта в текущем году</t>
  </si>
  <si>
    <t>кв.м</t>
  </si>
  <si>
    <t>Площадь покрытия дворовых территорий многоквартирных домов населенных пунктов и проездов общего пользования к ним, подлежащих вводу (введенных) в эксплуатацию после капитального ремонта и ремонта в текущем году</t>
  </si>
  <si>
    <t>Форма № 5</t>
  </si>
  <si>
    <t>Информация о потребности на 2017 год в затратах на выполнение капитального ремонта, ремонта и содержания автомобильных дорог регионального значения в соответствии с утвержденными нормативами затрат</t>
  </si>
  <si>
    <t>Наименование направлений расходования</t>
  </si>
  <si>
    <t xml:space="preserve">Потребность на 2017 год в затратах на выполнение капитального ремонта, ремонта и содержания автомобильных дорог регионального значения в соответствии с утвержденными нормативами затрат (сумма строк 2, 3, 4), в том числе </t>
  </si>
  <si>
    <t>капитальный ремонт автомобильных дорог общего пользования регионального значения</t>
  </si>
  <si>
    <t>ремонт автомобильных дорог общего пользования регионального значения</t>
  </si>
  <si>
    <t>содержание автомобильных дорог общего пользования регионального значения (74%)</t>
  </si>
  <si>
    <t>Справочно:</t>
  </si>
  <si>
    <t>Информация о дорожной сети и нормативах затрат субъекта Российской Федерации:</t>
  </si>
  <si>
    <t>Протяженность дорог, км</t>
  </si>
  <si>
    <t>Плановый объем финансирования на 2017 год- ВСЕГО тыс. рублей на 01.04.2017</t>
  </si>
  <si>
    <t>в том числе:</t>
  </si>
  <si>
    <t xml:space="preserve"> по содержа-нию автомо-бильных дорог общего пользо-вания регио-нального или  межмуници-пального значения </t>
  </si>
  <si>
    <t xml:space="preserve"> по капиталь-ному ремонту автомобиль-ных дорог общего пользования регионального или  межмуници-пального значения </t>
  </si>
  <si>
    <t xml:space="preserve"> по ремонту автомобильных дорог общего пользования регионального или  межмуници-пального значения </t>
  </si>
  <si>
    <t>Протяженность автомобильных дорог регионального значения с твердым покрытием по состоянию на 01.01.2017 года, в том числе:</t>
  </si>
  <si>
    <t>I категории</t>
  </si>
  <si>
    <t>II категории</t>
  </si>
  <si>
    <t>III категории</t>
  </si>
  <si>
    <t>IV категории</t>
  </si>
  <si>
    <t>V категории</t>
  </si>
  <si>
    <t>кроме того грунтовые дороги</t>
  </si>
  <si>
    <t>Форма № 6</t>
  </si>
  <si>
    <t>Перечень автомобильных дорог регионального значения, на которых в рамках региональных адресных инвестиционных программ осуществляется проектирование, строительство и реконструкция</t>
  </si>
  <si>
    <t>№№ п/п</t>
  </si>
  <si>
    <t>Наименование автомобильной дороги, объекта, участок дороги</t>
  </si>
  <si>
    <t>Мощность</t>
  </si>
  <si>
    <t>Категория дороги</t>
  </si>
  <si>
    <t>Число полос движения, шт</t>
  </si>
  <si>
    <t>Срок ввода в действие</t>
  </si>
  <si>
    <t>Сметная стоимость объекта в ценах года утверждения ПСД, млн рублей</t>
  </si>
  <si>
    <t>Остаток стоимости объекта, млн рублей</t>
  </si>
  <si>
    <t>Объем финансирования (млн.руб.)</t>
  </si>
  <si>
    <t>из них искус-ственные сооруже-ния,         пог. м</t>
  </si>
  <si>
    <t>1. Строительство  и реконструкция автомобильных дорог общего пользования регионального значения.</t>
  </si>
  <si>
    <t>Строительство автомобильной дороги Киров- Котлас-Архангельск, участок Опарино-Альмеж  в Кировской  области</t>
  </si>
  <si>
    <t>IV</t>
  </si>
  <si>
    <t>2013 - 2019</t>
  </si>
  <si>
    <t>*</t>
  </si>
  <si>
    <t>в том числе проверка  достоверности определения сметной стоимости</t>
  </si>
  <si>
    <t>Строительство автомобильной дороги Вятские Поляны-Сосновка  (участок от Вятских Полян до мостового перехода через реку Втка)</t>
  </si>
  <si>
    <t>2017 - 2020</t>
  </si>
  <si>
    <t>в том числе корректировка проектной документации, государств. экспертиза</t>
  </si>
  <si>
    <t>Строительство мостового  перехода  через реку Чепца у г.  Кирово-Чеепецк а на автомобильной дороге Кирово-Чепецк-Слободской в  Кировской области</t>
  </si>
  <si>
    <t>в том числе разработка проектной документации, гос. экспертиза</t>
  </si>
  <si>
    <t>Строительство автомобильной дороги  Кирово-Чепецк-Слободской, на участке от мостового перехода через реку Чепца у г. Кирово-Чепецк до д. Ужоговица в Кировской области</t>
  </si>
  <si>
    <t>III</t>
  </si>
  <si>
    <t>2017 - 2021</t>
  </si>
  <si>
    <t>Реконструкция автомобильной дороги Киров -Советск-Яранск , на участке км 16 - км 24, в Кирово-Чепецком районе Кировской области</t>
  </si>
  <si>
    <t>в том числе разработка проектной документации, государственная экспертиза</t>
  </si>
  <si>
    <t xml:space="preserve">Строительство  мостовго  перехода  через реку Вятка в районе г. Орлова в Орловском районе Кировской области </t>
  </si>
  <si>
    <t>Строительство мостовго  перехода  через реку Чепца у п. Семушино в Зуевском районе Кировской области</t>
  </si>
  <si>
    <t xml:space="preserve">Реконструкция автомобильной дороги Оричи-Зенгино в Оричевском районе, Кировской области </t>
  </si>
  <si>
    <t xml:space="preserve">Реконструкция автомобильной дороги  Стрижи-Зенгино, с путепроводом через железную дорогу в Оричевском районе, Кировской области </t>
  </si>
  <si>
    <t xml:space="preserve">Строительство автомобильной дороги Семушино-Мотоус-Роговое, с путепроводом через железную дорогу, в Зуевском районе Кировской области </t>
  </si>
  <si>
    <t xml:space="preserve">Реконструкция автомобильной дорги  Карино-Роговое, в Слободском районе Кировской области </t>
  </si>
  <si>
    <t>Строительство объекта обеспечения транспортной безопасности моста через реку Вятка км 10+500 на автомобильной дороге Вятские Поляны-Сосновка в Вятскополянском районе</t>
  </si>
  <si>
    <t xml:space="preserve">Строительство объекта обеспечения транспортной безопасности путепровода через железнодорожные пути км 11+500 на  автомобильной дороге Вятские Поляны-Сосновка в Вятскополянском районе </t>
  </si>
  <si>
    <t xml:space="preserve">Строительство объекта обеспечения транспортной безопасности моста через реку Вятка  км 154+140 на  автомобильной дороге Киров-Малмыж-Вятские Поляны-Сосновка в Уржумском  районе </t>
  </si>
  <si>
    <t xml:space="preserve">Строительство объекта обеспечения транспортной безопасности моста через реку Вятка  км 130+000  на  автомобильной дороге Киров-Советск-Яранск в Советском районе </t>
  </si>
  <si>
    <t>17,898**</t>
  </si>
  <si>
    <t>Строительство объекта обеспечения транспортной безопасности моста через реку Юг км 0+500 на  автомобильной дороге Подосиновец-граница Вологодской области в Подосиновском районе</t>
  </si>
  <si>
    <t>Строительство объекта наружного освещения и организации кругового движения на пересечении  автомобильных дорог  Киров-Советск-Яранск (км 0+600) и  Южный оход г. Кирова</t>
  </si>
  <si>
    <t>в том числе разработка проектной документации</t>
  </si>
  <si>
    <t>Строительство светофорного  оьъекта на автомобильной дороге Киров -Стрихи-Оричи у п. Дороничи</t>
  </si>
  <si>
    <t>Строительство объектов  наружного освещения на автобусных остановках автомобильной дороги  Киров-Стрижи-Оричи</t>
  </si>
  <si>
    <t>Строительство объекта  наружного освещения  моста через реку Пижма на км 138  автомобильной дороги Киров-Советс-Яранск в Советском районе</t>
  </si>
  <si>
    <t xml:space="preserve">Строительсво объектов наружного освещения на  автобусных остановках  автомобильной дороги  Киров-Советск-Яранск </t>
  </si>
  <si>
    <t>в том числе экспертиза  проектной документации</t>
  </si>
  <si>
    <t>Строительство объектов  наружного освещения на автобусных остановках  автомобильной дороги  Южный обход г. Кирова</t>
  </si>
  <si>
    <t>0,83/        3 шт</t>
  </si>
  <si>
    <t>Строительство объектов наружного освещения на автобусных оставноках автомобильной дороги Слободской тракт</t>
  </si>
  <si>
    <t>0,60/         2 шт</t>
  </si>
  <si>
    <t xml:space="preserve">Строительство объектов  наружного освещения на  автобусных остановках автомобильной дороги  Киров-Стрижи-Оричи </t>
  </si>
  <si>
    <t>0,65/        2 шт</t>
  </si>
  <si>
    <t>Строительство пешеходных  переходов  в п. Вичевщина и с. Вожгалы на автомобильной дороге Плотники-Вожгалы-Богородское-Уни в Куменском районе</t>
  </si>
  <si>
    <t>2 шт</t>
  </si>
  <si>
    <t>Строительство пешеходного перехода  в с. Кырчаны на автомобильной дороге Киров-Малмыж-Вятские Поляны в Нолинском районе</t>
  </si>
  <si>
    <t>1 шт</t>
  </si>
  <si>
    <t>Строителство пешеходного  перехода  на км 1+250 (д. Варсеги) автомобильной дороги Обход п. Радужный</t>
  </si>
  <si>
    <t>Строительство объектов  наружного освещения на автомобильной дороге Киров-Малмыж-Вятские Поляны в Вятскополянском районе (подъезд к г. Вятские Поляны)</t>
  </si>
  <si>
    <t>25,751**</t>
  </si>
  <si>
    <t>в том числе получение ТУ для технического присоединения к э/сетям</t>
  </si>
  <si>
    <t>Строителсьво объектов наружного освещения на  автобусных остановках автомобильной дороги  Киров-Малмыж-Вятские Поляны</t>
  </si>
  <si>
    <t>1,213 /       6 шт</t>
  </si>
  <si>
    <t>Строительство пешеходного  перехода на км 162+600 (с. Петровское) автомобильной дороги  Киров-Малмыж-Вятские Поляны в Уржумском районе</t>
  </si>
  <si>
    <t>Реконструкция моста  через реку Немда на км 27+200 автомобильной дороги Кырчаны-Нема-Кильмезь в Немском районе</t>
  </si>
  <si>
    <t>в том числе  корректировка проектной документации, гос. экспертиза, изготовление тех. плана</t>
  </si>
  <si>
    <t>Реконструкция моста через реку Ломик на км 101+948 автомобильной  дороги  Кырчаны-Нема-Кильмезь в Кильмезском районе</t>
  </si>
  <si>
    <t>Реконструкция моста через ручей на км 19+550 автомобильной дороги  Киров-Советск-Яранск в Кирово-Чнпецком раоне (замена на водопропускную трубу)</t>
  </si>
  <si>
    <t>2016 - 2017</t>
  </si>
  <si>
    <t>в том числе изготвление технического плана</t>
  </si>
  <si>
    <t>Реконструкция моста через реку Юрья на автомобильной дороге Юрья-Первомайское в Юрьянском районе Кировской области</t>
  </si>
  <si>
    <t>в том числе разработка проектной документации, государственная  экспертиза</t>
  </si>
  <si>
    <t>Реконструкция моста  через реку Малый Рип на км 23+400 автомобильной дороги Луза-Ладьск-граница Республики Коми в Лузском районе (замена на водопропускную трубу)</t>
  </si>
  <si>
    <t>Реконструкция моста  через реку Рассохинский Рип на км 21+800 автомобильной дороги Луза-Ладьск-граница Республики Коми в Лузском районе (замена на водопропускную трубу)</t>
  </si>
  <si>
    <t>Реконструкция моста  через реку Шерянка на км 21+100 автомобильной дороги Криуша-Советск-Лебяжье-Марчата в Арбажском районе (замена на водопропускную трубу)</t>
  </si>
  <si>
    <t xml:space="preserve">Проектно-изыскательские работы </t>
  </si>
  <si>
    <t>Итого проектирование строительство и реконструкция</t>
  </si>
  <si>
    <t>в том числе проектно-изыскательские работы, гос. экспертиза, получение ТУ на тех. присоединение</t>
  </si>
  <si>
    <t>* Сметная стоимость не утверждена</t>
  </si>
  <si>
    <t>** Кредиторская задолженность</t>
  </si>
  <si>
    <t>Форма № 7</t>
  </si>
  <si>
    <t>Автомобильная дорога, участок км…км</t>
  </si>
  <si>
    <t>Техническая категория</t>
  </si>
  <si>
    <t>Интенсивность движения авт/сутки</t>
  </si>
  <si>
    <t xml:space="preserve">Сроки производства работ </t>
  </si>
  <si>
    <t>Мощность объекта</t>
  </si>
  <si>
    <t>Мощность, вводимая в эксплутацию в 2017 году</t>
  </si>
  <si>
    <t>Сметная стоимость объекта в ценах соответствующих лет, млн рублей</t>
  </si>
  <si>
    <t>Подлежит выполнению до конца капитального ремонта, в ценах соответствующих лет тыс. руб</t>
  </si>
  <si>
    <t>Объем финансирования, млн рублей</t>
  </si>
  <si>
    <t>начало</t>
  </si>
  <si>
    <t>конец</t>
  </si>
  <si>
    <t>из них искусст-венные сооруже-ния, пог. м</t>
  </si>
  <si>
    <t>из них искусственные сооружения, пог. м</t>
  </si>
  <si>
    <t>Мост через реку Ройка на км 235+685  автомобильной дороги Киров-Малмыж-Вятские Поляны в Уржумском районе</t>
  </si>
  <si>
    <t>7,082*</t>
  </si>
  <si>
    <t>Мост через реку Аджимка на км 244+580 автомобильной дороги Киров-Малмыж-Вятские Поляны в Малмыжском районе</t>
  </si>
  <si>
    <t>27,616*</t>
  </si>
  <si>
    <t>Проектно-изыскательские работы</t>
  </si>
  <si>
    <t>Итого капитальный ремонт автодорог и искусственных сооружений</t>
  </si>
  <si>
    <t>* Кредиторская задолженность</t>
  </si>
  <si>
    <t>Форма № 8</t>
  </si>
  <si>
    <t>Информация о графиках реализации в 2017 году проектов и мероприятий на автомобильных дорогах регионального значения</t>
  </si>
  <si>
    <t>Наименование автомобильной дороги</t>
  </si>
  <si>
    <t>Адрес участка работ</t>
  </si>
  <si>
    <t>Вид и характер работ (строительство, реконструкция, капитальный ремонт, ремонт)</t>
  </si>
  <si>
    <t>Ориентировочные сроки работ</t>
  </si>
  <si>
    <t>Примечание (доп. условия по увязке с другими дорогами)</t>
  </si>
  <si>
    <t>Начало участка км +</t>
  </si>
  <si>
    <t>Конец участка км +</t>
  </si>
  <si>
    <t>Начало (месяц, год)</t>
  </si>
  <si>
    <t>Окончание (месяц, год)</t>
  </si>
  <si>
    <t>Южный обход г.Кирова</t>
  </si>
  <si>
    <t>12+280</t>
  </si>
  <si>
    <t>14+280</t>
  </si>
  <si>
    <t>Ремонт 2 км</t>
  </si>
  <si>
    <t>05.2017</t>
  </si>
  <si>
    <t>08.2017</t>
  </si>
  <si>
    <t>Соединяет областной центр с а/д Киров-Малмыж-Вятские Поляны</t>
  </si>
  <si>
    <t>Форма № 9</t>
  </si>
  <si>
    <t>Информация о генеральных подрядных организациях, выполняющих в субъекте Российской Федерации работы по строительству, реконструкции, капитальному ремонту, ремонту и содержанию дорог и искусственных сооружений на них в объеме, составляющем 10 % и более годового объема финансирования соответствующего вида работ</t>
  </si>
  <si>
    <t>Наименование подрядной организации, ее организационная форма (ОАО, ООО, ГУП и т.д.)</t>
  </si>
  <si>
    <t>Объем работ, выполняемых в 2017 году по направлениям, млн рублей</t>
  </si>
  <si>
    <t>строительство и реконструкция дорог</t>
  </si>
  <si>
    <t>строительство и реконструкция искусственных сооружений</t>
  </si>
  <si>
    <t>капитальный ремонт дорог</t>
  </si>
  <si>
    <t>капитальный ремонт искусственных сооружений</t>
  </si>
  <si>
    <t>ремонт дорог</t>
  </si>
  <si>
    <t>ремонт искусственных сооружений</t>
  </si>
  <si>
    <t>содержание дорог</t>
  </si>
  <si>
    <t>содержание искусственных сооружений</t>
  </si>
  <si>
    <t>КОГП "Вятавтодор"</t>
  </si>
  <si>
    <t>Форма № 10</t>
  </si>
  <si>
    <t>Информация о поставщиках основных инертных строительных материалов, используемых при строительстве, реконструкции, капитальном ремонте, ремонте и содержании дорог и искусственных сооружений на них, осуществляющих поставки в объеме, составляющем 10 % и более годовой потребности субъекта Российской Федерации в данном материале                                                                                                     1 квартал 2017 года</t>
  </si>
  <si>
    <t>Объем работ, выполняемых в 2017 году по видам материалов</t>
  </si>
  <si>
    <t>щебень гранитный</t>
  </si>
  <si>
    <t>щебень известняковый</t>
  </si>
  <si>
    <t>песчано-гравийная смесь</t>
  </si>
  <si>
    <t>песок</t>
  </si>
  <si>
    <t>тыс куб м</t>
  </si>
  <si>
    <t>млн рублей</t>
  </si>
  <si>
    <t>ООО «Базальт»</t>
  </si>
  <si>
    <t>ООО ТД «Нефтьинвестмаркет»</t>
  </si>
  <si>
    <t>ООО «Клинкер»</t>
  </si>
  <si>
    <t>АО «Чимбулатский карьер»</t>
  </si>
  <si>
    <t>ООО «Спецстрой»</t>
  </si>
  <si>
    <t xml:space="preserve"> </t>
  </si>
  <si>
    <t xml:space="preserve">    </t>
  </si>
  <si>
    <t xml:space="preserve">  </t>
  </si>
  <si>
    <t xml:space="preserve">   </t>
  </si>
  <si>
    <t>ООО «ИнтерК-13»</t>
  </si>
  <si>
    <t>ООО «Оричевская ПМК №1»</t>
  </si>
  <si>
    <t>ООО «Приоритет»</t>
  </si>
  <si>
    <t>Форма № 11</t>
  </si>
  <si>
    <t>Информация о потребности субъекта Российской Федерации в материалах  для строительства, реконструкции, капитального ремонта, ремонта и содержания автомобильных дорог регионального значения и искусственных сооружений на них</t>
  </si>
  <si>
    <t>Наименование материала</t>
  </si>
  <si>
    <t>Ориентировочный объем</t>
  </si>
  <si>
    <t>Щебень гранитный</t>
  </si>
  <si>
    <t>тыс.куб.м</t>
  </si>
  <si>
    <t>Щебень известняковый</t>
  </si>
  <si>
    <t>Песчано-гравийная смесь</t>
  </si>
  <si>
    <t>Песок</t>
  </si>
  <si>
    <t>Битум</t>
  </si>
  <si>
    <t>тыс.тонн</t>
  </si>
  <si>
    <t>Цемент</t>
  </si>
  <si>
    <t>Металл</t>
  </si>
  <si>
    <t>Примечание: ориентировочная потребность в материалах в таблице приводится из расчета реализации долгосрочных целевых программ, финансируемых за счет дорожного фонда субъекта Российской Федерации, с учетом объемов финансирования строительства, реконструкции, капитального ремонта, ремонта и содержания автомобильных дорог регионального значения и искусственных сооружений на них, предусмотренных законом о бюджете субъекта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</si>
</sst>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\-??_р_._-;_-@_-"/>
    <numFmt numFmtId="165" formatCode="#,##0.0"/>
    <numFmt numFmtId="166" formatCode="#,##0.000"/>
    <numFmt numFmtId="167" formatCode="0.000"/>
    <numFmt numFmtId="168" formatCode="0.0"/>
    <numFmt numFmtId="169" formatCode="0.0%"/>
    <numFmt numFmtId="170" formatCode="#,##0.00;\-#,##0.00"/>
  </numFmts>
  <fonts count="29" x14ac:knownFonts="1">
    <font>
      <sz val="11"/>
      <name val="Arial Cyr"/>
      <family val="2"/>
      <charset val="204"/>
    </font>
    <font>
      <sz val="11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family val="2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</font>
    <font>
      <sz val="14"/>
      <name val="Arial Cyr"/>
      <family val="2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Arial Cyr"/>
      <charset val="204"/>
    </font>
    <font>
      <sz val="10"/>
      <name val="Arial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14"/>
      <name val="Times New Roman Cyr"/>
      <charset val="204"/>
    </font>
    <font>
      <b/>
      <sz val="14"/>
      <name val="Times New Roman"/>
      <family val="1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3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4" fillId="0" borderId="0"/>
    <xf numFmtId="0" fontId="6" fillId="0" borderId="0"/>
    <xf numFmtId="164" fontId="1" fillId="0" borderId="0" applyFill="0" applyBorder="0" applyAlignment="0" applyProtection="0"/>
    <xf numFmtId="0" fontId="20" fillId="0" borderId="0"/>
    <xf numFmtId="0" fontId="6" fillId="0" borderId="0"/>
    <xf numFmtId="0" fontId="6" fillId="0" borderId="0"/>
    <xf numFmtId="9" fontId="1" fillId="0" borderId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/>
    </xf>
    <xf numFmtId="0" fontId="4" fillId="2" borderId="0" xfId="0" applyFont="1" applyFill="1"/>
    <xf numFmtId="0" fontId="3" fillId="0" borderId="1" xfId="1" applyNumberFormat="1" applyFont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Border="1"/>
    <xf numFmtId="0" fontId="3" fillId="0" borderId="0" xfId="1" applyNumberFormat="1" applyFont="1" applyBorder="1" applyAlignment="1">
      <alignment horizontal="left" vertical="center" wrapText="1" indent="2"/>
    </xf>
    <xf numFmtId="49" fontId="3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165" fontId="4" fillId="0" borderId="0" xfId="0" applyNumberFormat="1" applyFont="1"/>
    <xf numFmtId="0" fontId="3" fillId="0" borderId="1" xfId="1" applyNumberFormat="1" applyFont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top" wrapText="1"/>
    </xf>
    <xf numFmtId="0" fontId="5" fillId="4" borderId="1" xfId="1" applyNumberFormat="1" applyFont="1" applyFill="1" applyBorder="1" applyAlignment="1">
      <alignment horizontal="left" vertical="center" wrapText="1"/>
    </xf>
    <xf numFmtId="0" fontId="3" fillId="4" borderId="1" xfId="1" applyNumberFormat="1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right" vertical="top"/>
    </xf>
    <xf numFmtId="4" fontId="3" fillId="5" borderId="1" xfId="0" applyNumberFormat="1" applyFont="1" applyFill="1" applyBorder="1" applyAlignment="1">
      <alignment horizontal="right" vertical="top"/>
    </xf>
    <xf numFmtId="166" fontId="4" fillId="6" borderId="0" xfId="0" applyNumberFormat="1" applyFont="1" applyFill="1"/>
    <xf numFmtId="0" fontId="4" fillId="6" borderId="0" xfId="0" applyFont="1" applyFill="1"/>
    <xf numFmtId="0" fontId="3" fillId="4" borderId="1" xfId="1" applyNumberFormat="1" applyFont="1" applyFill="1" applyBorder="1" applyAlignment="1">
      <alignment horizontal="left" vertical="center" wrapText="1"/>
    </xf>
    <xf numFmtId="4" fontId="4" fillId="0" borderId="0" xfId="0" applyNumberFormat="1" applyFont="1"/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top" wrapText="1"/>
    </xf>
    <xf numFmtId="0" fontId="3" fillId="0" borderId="3" xfId="1" applyNumberFormat="1" applyFont="1" applyBorder="1" applyAlignment="1">
      <alignment horizontal="left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left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6" xfId="0" applyFont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3" fontId="3" fillId="3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 indent="1"/>
    </xf>
    <xf numFmtId="0" fontId="3" fillId="0" borderId="1" xfId="0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/>
    </xf>
    <xf numFmtId="0" fontId="12" fillId="0" borderId="0" xfId="0" applyFont="1" applyFill="1"/>
    <xf numFmtId="3" fontId="3" fillId="5" borderId="1" xfId="0" applyNumberFormat="1" applyFont="1" applyFill="1" applyBorder="1" applyAlignment="1">
      <alignment horizontal="left" vertical="top" wrapText="1"/>
    </xf>
    <xf numFmtId="0" fontId="1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 wrapText="1" indent="2"/>
    </xf>
    <xf numFmtId="4" fontId="3" fillId="3" borderId="1" xfId="0" applyNumberFormat="1" applyFont="1" applyFill="1" applyBorder="1" applyAlignment="1">
      <alignment vertical="center" wrapText="1"/>
    </xf>
    <xf numFmtId="0" fontId="3" fillId="0" borderId="4" xfId="1" applyNumberFormat="1" applyFont="1" applyBorder="1" applyAlignment="1">
      <alignment horizontal="left" vertical="center" wrapText="1" indent="2"/>
    </xf>
    <xf numFmtId="0" fontId="3" fillId="0" borderId="4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center" vertical="center" wrapText="1"/>
    </xf>
    <xf numFmtId="0" fontId="2" fillId="0" borderId="9" xfId="1" applyNumberFormat="1" applyFont="1" applyBorder="1" applyAlignment="1">
      <alignment horizontal="center" vertical="top" wrapText="1"/>
    </xf>
    <xf numFmtId="0" fontId="2" fillId="0" borderId="6" xfId="1" applyNumberFormat="1" applyFont="1" applyBorder="1" applyAlignment="1">
      <alignment horizontal="center" vertical="top" wrapText="1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166" fontId="3" fillId="0" borderId="1" xfId="0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wrapText="1"/>
    </xf>
    <xf numFmtId="166" fontId="3" fillId="0" borderId="12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left"/>
    </xf>
    <xf numFmtId="0" fontId="4" fillId="0" borderId="9" xfId="0" applyFont="1" applyBorder="1"/>
    <xf numFmtId="2" fontId="4" fillId="0" borderId="9" xfId="0" applyNumberFormat="1" applyFont="1" applyBorder="1"/>
    <xf numFmtId="166" fontId="3" fillId="0" borderId="4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left" vertical="center" wrapText="1" indent="2"/>
    </xf>
    <xf numFmtId="166" fontId="3" fillId="0" borderId="9" xfId="1" applyNumberFormat="1" applyFont="1" applyBorder="1" applyAlignment="1">
      <alignment horizontal="center" vertical="center" wrapText="1"/>
    </xf>
    <xf numFmtId="166" fontId="3" fillId="0" borderId="0" xfId="1" applyNumberFormat="1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14" fillId="3" borderId="0" xfId="0" applyFont="1" applyFill="1" applyBorder="1"/>
    <xf numFmtId="16" fontId="14" fillId="3" borderId="0" xfId="0" applyNumberFormat="1" applyFont="1" applyFill="1" applyBorder="1"/>
    <xf numFmtId="0" fontId="14" fillId="3" borderId="0" xfId="0" applyFont="1" applyFill="1"/>
    <xf numFmtId="0" fontId="15" fillId="3" borderId="2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5" fillId="3" borderId="14" xfId="0" applyFont="1" applyFill="1" applyBorder="1" applyAlignment="1">
      <alignment horizont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center" vertical="center"/>
    </xf>
    <xf numFmtId="167" fontId="15" fillId="4" borderId="9" xfId="0" applyNumberFormat="1" applyFont="1" applyFill="1" applyBorder="1" applyAlignment="1">
      <alignment horizontal="center" vertical="center"/>
    </xf>
    <xf numFmtId="167" fontId="5" fillId="4" borderId="19" xfId="0" applyNumberFormat="1" applyFont="1" applyFill="1" applyBorder="1" applyAlignment="1">
      <alignment horizontal="center" vertical="center"/>
    </xf>
    <xf numFmtId="167" fontId="15" fillId="0" borderId="9" xfId="0" applyNumberFormat="1" applyFont="1" applyBorder="1" applyAlignment="1">
      <alignment horizontal="center" vertical="center"/>
    </xf>
    <xf numFmtId="0" fontId="11" fillId="4" borderId="9" xfId="0" applyFont="1" applyFill="1" applyBorder="1" applyAlignment="1">
      <alignment wrapText="1"/>
    </xf>
    <xf numFmtId="0" fontId="15" fillId="4" borderId="9" xfId="0" applyFont="1" applyFill="1" applyBorder="1" applyAlignment="1">
      <alignment horizontal="center" vertical="center" wrapText="1"/>
    </xf>
    <xf numFmtId="167" fontId="11" fillId="4" borderId="9" xfId="0" applyNumberFormat="1" applyFont="1" applyFill="1" applyBorder="1" applyAlignment="1">
      <alignment horizontal="center" vertical="center"/>
    </xf>
    <xf numFmtId="167" fontId="3" fillId="4" borderId="9" xfId="0" applyNumberFormat="1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167" fontId="15" fillId="4" borderId="10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67" fontId="15" fillId="0" borderId="20" xfId="0" applyNumberFormat="1" applyFont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 wrapText="1"/>
    </xf>
    <xf numFmtId="167" fontId="15" fillId="4" borderId="16" xfId="0" applyNumberFormat="1" applyFont="1" applyFill="1" applyBorder="1" applyAlignment="1">
      <alignment horizontal="center" vertical="center"/>
    </xf>
    <xf numFmtId="167" fontId="11" fillId="4" borderId="20" xfId="0" applyNumberFormat="1" applyFont="1" applyFill="1" applyBorder="1" applyAlignment="1">
      <alignment horizontal="center" vertical="center"/>
    </xf>
    <xf numFmtId="167" fontId="5" fillId="4" borderId="18" xfId="0" applyNumberFormat="1" applyFont="1" applyFill="1" applyBorder="1" applyAlignment="1">
      <alignment horizontal="center" vertical="center"/>
    </xf>
    <xf numFmtId="167" fontId="15" fillId="4" borderId="20" xfId="0" applyNumberFormat="1" applyFont="1" applyFill="1" applyBorder="1" applyAlignment="1">
      <alignment horizontal="center" vertical="center"/>
    </xf>
    <xf numFmtId="167" fontId="5" fillId="7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wrapText="1"/>
    </xf>
    <xf numFmtId="167" fontId="11" fillId="0" borderId="20" xfId="0" applyNumberFormat="1" applyFont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vertical="top" wrapText="1"/>
    </xf>
    <xf numFmtId="2" fontId="15" fillId="4" borderId="9" xfId="0" applyNumberFormat="1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vertical="center" wrapText="1"/>
    </xf>
    <xf numFmtId="168" fontId="15" fillId="4" borderId="9" xfId="0" applyNumberFormat="1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vertical="center" wrapText="1"/>
    </xf>
    <xf numFmtId="167" fontId="3" fillId="4" borderId="18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167" fontId="15" fillId="7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67" fontId="15" fillId="4" borderId="9" xfId="0" applyNumberFormat="1" applyFont="1" applyFill="1" applyBorder="1" applyAlignment="1">
      <alignment horizontal="center" vertical="center" wrapText="1"/>
    </xf>
    <xf numFmtId="167" fontId="11" fillId="7" borderId="9" xfId="0" applyNumberFormat="1" applyFont="1" applyFill="1" applyBorder="1" applyAlignment="1">
      <alignment horizontal="center" vertical="center"/>
    </xf>
    <xf numFmtId="2" fontId="15" fillId="4" borderId="9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vertical="center" wrapText="1"/>
    </xf>
    <xf numFmtId="167" fontId="3" fillId="4" borderId="19" xfId="0" applyNumberFormat="1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vertical="center" wrapText="1"/>
    </xf>
    <xf numFmtId="0" fontId="19" fillId="4" borderId="9" xfId="0" applyFont="1" applyFill="1" applyBorder="1" applyAlignment="1"/>
    <xf numFmtId="0" fontId="19" fillId="4" borderId="17" xfId="0" applyFont="1" applyFill="1" applyBorder="1" applyAlignment="1">
      <alignment horizontal="center" vertical="center"/>
    </xf>
    <xf numFmtId="167" fontId="5" fillId="7" borderId="18" xfId="0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9" fillId="4" borderId="17" xfId="0" applyFont="1" applyFill="1" applyBorder="1" applyAlignment="1"/>
    <xf numFmtId="167" fontId="3" fillId="7" borderId="18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/>
    </xf>
    <xf numFmtId="0" fontId="5" fillId="4" borderId="19" xfId="0" applyFont="1" applyFill="1" applyBorder="1" applyAlignment="1"/>
    <xf numFmtId="168" fontId="19" fillId="4" borderId="17" xfId="0" applyNumberFormat="1" applyFont="1" applyFill="1" applyBorder="1" applyAlignment="1">
      <alignment horizontal="center" vertical="center"/>
    </xf>
    <xf numFmtId="0" fontId="19" fillId="4" borderId="19" xfId="0" applyFont="1" applyFill="1" applyBorder="1" applyAlignment="1"/>
    <xf numFmtId="167" fontId="19" fillId="4" borderId="17" xfId="0" applyNumberFormat="1" applyFont="1" applyFill="1" applyBorder="1" applyAlignment="1">
      <alignment horizontal="center" vertical="center"/>
    </xf>
    <xf numFmtId="167" fontId="19" fillId="4" borderId="19" xfId="0" applyNumberFormat="1" applyFont="1" applyFill="1" applyBorder="1" applyAlignment="1"/>
    <xf numFmtId="0" fontId="15" fillId="0" borderId="1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7" xfId="0" applyFont="1" applyBorder="1" applyAlignment="1"/>
    <xf numFmtId="0" fontId="19" fillId="0" borderId="9" xfId="0" applyFont="1" applyBorder="1" applyAlignment="1"/>
    <xf numFmtId="0" fontId="19" fillId="0" borderId="21" xfId="0" applyFont="1" applyBorder="1" applyAlignment="1"/>
    <xf numFmtId="0" fontId="19" fillId="0" borderId="19" xfId="0" applyFont="1" applyBorder="1" applyAlignment="1"/>
    <xf numFmtId="0" fontId="15" fillId="0" borderId="22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center" vertical="center"/>
    </xf>
    <xf numFmtId="167" fontId="15" fillId="7" borderId="22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wrapText="1"/>
    </xf>
    <xf numFmtId="168" fontId="14" fillId="7" borderId="9" xfId="0" applyNumberFormat="1" applyFont="1" applyFill="1" applyBorder="1" applyAlignment="1">
      <alignment horizontal="center" vertical="center"/>
    </xf>
    <xf numFmtId="167" fontId="14" fillId="7" borderId="9" xfId="0" applyNumberFormat="1" applyFont="1" applyFill="1" applyBorder="1" applyAlignment="1">
      <alignment horizontal="center" vertical="center"/>
    </xf>
    <xf numFmtId="167" fontId="11" fillId="0" borderId="9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 wrapText="1"/>
    </xf>
    <xf numFmtId="167" fontId="14" fillId="7" borderId="2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3" fillId="0" borderId="0" xfId="0" applyFont="1" applyBorder="1" applyAlignment="1">
      <alignment wrapText="1"/>
    </xf>
    <xf numFmtId="167" fontId="10" fillId="0" borderId="0" xfId="6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1" xfId="0" applyFont="1" applyBorder="1" applyAlignment="1">
      <alignment wrapText="1"/>
    </xf>
    <xf numFmtId="167" fontId="10" fillId="0" borderId="11" xfId="6" applyNumberFormat="1" applyFont="1" applyFill="1" applyBorder="1" applyAlignment="1">
      <alignment horizontal="center" vertical="center" wrapText="1"/>
    </xf>
    <xf numFmtId="167" fontId="10" fillId="0" borderId="0" xfId="6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/>
    <xf numFmtId="0" fontId="21" fillId="0" borderId="0" xfId="7" applyFont="1"/>
    <xf numFmtId="0" fontId="21" fillId="0" borderId="0" xfId="7" applyFont="1" applyAlignment="1">
      <alignment wrapText="1"/>
    </xf>
    <xf numFmtId="0" fontId="22" fillId="0" borderId="0" xfId="7" applyFont="1" applyAlignment="1">
      <alignment horizontal="right"/>
    </xf>
    <xf numFmtId="0" fontId="23" fillId="0" borderId="2" xfId="7" applyFont="1" applyBorder="1" applyAlignment="1">
      <alignment horizontal="center" vertical="center" wrapText="1"/>
    </xf>
    <xf numFmtId="0" fontId="24" fillId="0" borderId="0" xfId="7" applyFont="1"/>
    <xf numFmtId="0" fontId="22" fillId="0" borderId="1" xfId="7" applyFont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 textRotation="90" wrapText="1"/>
    </xf>
    <xf numFmtId="0" fontId="22" fillId="0" borderId="1" xfId="8" applyFont="1" applyBorder="1" applyAlignment="1">
      <alignment horizontal="center" vertical="center" wrapText="1"/>
    </xf>
    <xf numFmtId="9" fontId="22" fillId="3" borderId="1" xfId="9" applyFont="1" applyFill="1" applyBorder="1" applyAlignment="1" applyProtection="1">
      <alignment horizontal="center" vertical="center" wrapText="1"/>
    </xf>
    <xf numFmtId="0" fontId="22" fillId="3" borderId="1" xfId="7" applyFont="1" applyFill="1" applyBorder="1" applyAlignment="1">
      <alignment horizontal="center" vertical="center" wrapText="1"/>
    </xf>
    <xf numFmtId="0" fontId="21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center" wrapText="1"/>
    </xf>
    <xf numFmtId="0" fontId="25" fillId="0" borderId="1" xfId="7" applyFont="1" applyFill="1" applyBorder="1" applyAlignment="1">
      <alignment horizontal="center" vertical="center"/>
    </xf>
    <xf numFmtId="0" fontId="25" fillId="0" borderId="1" xfId="7" applyFont="1" applyFill="1" applyBorder="1" applyAlignment="1">
      <alignment horizontal="center" vertical="center" wrapText="1"/>
    </xf>
    <xf numFmtId="1" fontId="7" fillId="0" borderId="1" xfId="7" applyNumberFormat="1" applyFont="1" applyFill="1" applyBorder="1" applyAlignment="1">
      <alignment horizontal="center" vertical="center"/>
    </xf>
    <xf numFmtId="1" fontId="25" fillId="0" borderId="1" xfId="7" applyNumberFormat="1" applyFont="1" applyBorder="1" applyAlignment="1">
      <alignment horizontal="center" vertical="center"/>
    </xf>
    <xf numFmtId="0" fontId="24" fillId="0" borderId="0" xfId="7" applyFont="1" applyFill="1" applyBorder="1"/>
    <xf numFmtId="0" fontId="24" fillId="0" borderId="0" xfId="7" applyFont="1" applyFill="1"/>
    <xf numFmtId="0" fontId="3" fillId="0" borderId="9" xfId="7" applyFont="1" applyFill="1" applyBorder="1" applyAlignment="1">
      <alignment horizontal="center" vertical="center"/>
    </xf>
    <xf numFmtId="0" fontId="3" fillId="0" borderId="9" xfId="7" applyFont="1" applyFill="1" applyBorder="1" applyAlignment="1">
      <alignment horizontal="left" vertical="center" wrapText="1"/>
    </xf>
    <xf numFmtId="0" fontId="22" fillId="0" borderId="9" xfId="7" applyFont="1" applyFill="1" applyBorder="1" applyAlignment="1">
      <alignment horizontal="center" vertical="center" wrapText="1"/>
    </xf>
    <xf numFmtId="168" fontId="22" fillId="0" borderId="9" xfId="7" applyNumberFormat="1" applyFont="1" applyFill="1" applyBorder="1" applyAlignment="1">
      <alignment horizontal="center" vertical="center" wrapText="1"/>
    </xf>
    <xf numFmtId="167" fontId="22" fillId="0" borderId="9" xfId="7" applyNumberFormat="1" applyFont="1" applyFill="1" applyBorder="1" applyAlignment="1">
      <alignment horizontal="center" vertical="center" wrapText="1"/>
    </xf>
    <xf numFmtId="0" fontId="24" fillId="0" borderId="9" xfId="7" applyFont="1" applyBorder="1"/>
    <xf numFmtId="0" fontId="22" fillId="0" borderId="9" xfId="7" applyFont="1" applyBorder="1" applyAlignment="1">
      <alignment horizontal="center" vertical="center"/>
    </xf>
    <xf numFmtId="166" fontId="22" fillId="0" borderId="9" xfId="7" applyNumberFormat="1" applyFont="1" applyBorder="1" applyAlignment="1">
      <alignment horizontal="center" vertical="center" wrapText="1"/>
    </xf>
    <xf numFmtId="4" fontId="22" fillId="0" borderId="9" xfId="7" applyNumberFormat="1" applyFont="1" applyBorder="1" applyAlignment="1">
      <alignment horizontal="center" vertical="center" wrapText="1"/>
    </xf>
    <xf numFmtId="169" fontId="22" fillId="0" borderId="9" xfId="7" applyNumberFormat="1" applyFont="1" applyBorder="1" applyAlignment="1">
      <alignment horizontal="center" vertical="center" wrapText="1"/>
    </xf>
    <xf numFmtId="169" fontId="22" fillId="0" borderId="24" xfId="9" applyNumberFormat="1" applyFont="1" applyFill="1" applyBorder="1" applyAlignment="1">
      <alignment horizontal="center" vertical="center" wrapText="1"/>
    </xf>
    <xf numFmtId="0" fontId="22" fillId="0" borderId="0" xfId="7" applyFont="1" applyBorder="1" applyAlignment="1">
      <alignment horizontal="center" vertical="center"/>
    </xf>
    <xf numFmtId="0" fontId="21" fillId="0" borderId="0" xfId="7" applyFont="1" applyBorder="1"/>
    <xf numFmtId="167" fontId="22" fillId="0" borderId="9" xfId="7" applyNumberFormat="1" applyFont="1" applyBorder="1" applyAlignment="1">
      <alignment horizontal="center" vertical="center"/>
    </xf>
    <xf numFmtId="167" fontId="22" fillId="0" borderId="0" xfId="7" applyNumberFormat="1" applyFont="1" applyBorder="1" applyAlignment="1">
      <alignment horizontal="center" vertical="center"/>
    </xf>
    <xf numFmtId="0" fontId="26" fillId="0" borderId="9" xfId="7" applyFont="1" applyFill="1" applyBorder="1" applyAlignment="1">
      <alignment horizontal="left" vertical="center" wrapText="1"/>
    </xf>
    <xf numFmtId="2" fontId="22" fillId="0" borderId="9" xfId="7" applyNumberFormat="1" applyFont="1" applyFill="1" applyBorder="1" applyAlignment="1">
      <alignment horizontal="center" vertical="center" wrapText="1"/>
    </xf>
    <xf numFmtId="1" fontId="22" fillId="0" borderId="9" xfId="7" applyNumberFormat="1" applyFont="1" applyFill="1" applyBorder="1" applyAlignment="1">
      <alignment horizontal="center" vertical="center" wrapText="1"/>
    </xf>
    <xf numFmtId="166" fontId="22" fillId="0" borderId="9" xfId="7" applyNumberFormat="1" applyFont="1" applyBorder="1" applyAlignment="1">
      <alignment horizontal="center" vertical="center"/>
    </xf>
    <xf numFmtId="0" fontId="22" fillId="0" borderId="9" xfId="7" applyFont="1" applyFill="1" applyBorder="1" applyAlignment="1">
      <alignment horizontal="center" vertical="center"/>
    </xf>
    <xf numFmtId="167" fontId="22" fillId="7" borderId="9" xfId="7" applyNumberFormat="1" applyFont="1" applyFill="1" applyBorder="1" applyAlignment="1">
      <alignment horizontal="center" vertical="center"/>
    </xf>
    <xf numFmtId="166" fontId="22" fillId="0" borderId="21" xfId="7" applyNumberFormat="1" applyFont="1" applyBorder="1" applyAlignment="1">
      <alignment horizontal="center" vertical="center"/>
    </xf>
    <xf numFmtId="1" fontId="5" fillId="0" borderId="25" xfId="8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top" wrapText="1"/>
    </xf>
    <xf numFmtId="0" fontId="5" fillId="0" borderId="25" xfId="7" applyFont="1" applyFill="1" applyBorder="1" applyAlignment="1">
      <alignment horizontal="center" vertical="center"/>
    </xf>
    <xf numFmtId="0" fontId="5" fillId="0" borderId="25" xfId="7" applyFont="1" applyFill="1" applyBorder="1" applyAlignment="1">
      <alignment horizontal="center" vertical="center" wrapText="1"/>
    </xf>
    <xf numFmtId="167" fontId="5" fillId="0" borderId="25" xfId="7" applyNumberFormat="1" applyFont="1" applyFill="1" applyBorder="1" applyAlignment="1">
      <alignment horizontal="center" vertical="center" wrapText="1"/>
    </xf>
    <xf numFmtId="167" fontId="5" fillId="0" borderId="25" xfId="7" applyNumberFormat="1" applyFont="1" applyFill="1" applyBorder="1" applyAlignment="1">
      <alignment horizontal="center" vertical="center"/>
    </xf>
    <xf numFmtId="166" fontId="27" fillId="7" borderId="25" xfId="0" applyNumberFormat="1" applyFont="1" applyFill="1" applyBorder="1" applyAlignment="1">
      <alignment horizontal="center" vertical="center"/>
    </xf>
    <xf numFmtId="166" fontId="27" fillId="0" borderId="2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8" fillId="0" borderId="0" xfId="7" applyFont="1" applyFill="1" applyBorder="1" applyAlignment="1">
      <alignment horizontal="center" vertical="center"/>
    </xf>
    <xf numFmtId="167" fontId="28" fillId="0" borderId="0" xfId="7" applyNumberFormat="1" applyFont="1" applyFill="1" applyBorder="1" applyAlignment="1">
      <alignment horizontal="center" vertical="center"/>
    </xf>
    <xf numFmtId="2" fontId="28" fillId="0" borderId="0" xfId="7" applyNumberFormat="1" applyFont="1" applyFill="1" applyBorder="1" applyAlignment="1">
      <alignment horizontal="center" vertical="center"/>
    </xf>
    <xf numFmtId="9" fontId="28" fillId="0" borderId="0" xfId="9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7" fontId="3" fillId="0" borderId="11" xfId="7" applyNumberFormat="1" applyFont="1" applyFill="1" applyBorder="1" applyAlignment="1">
      <alignment horizontal="center" vertical="center" wrapText="1"/>
    </xf>
    <xf numFmtId="167" fontId="3" fillId="0" borderId="0" xfId="7" applyNumberFormat="1" applyFont="1" applyFill="1" applyBorder="1" applyAlignment="1">
      <alignment horizontal="center" vertical="center" wrapText="1"/>
    </xf>
    <xf numFmtId="167" fontId="10" fillId="0" borderId="0" xfId="7" applyNumberFormat="1" applyFont="1" applyFill="1" applyBorder="1" applyAlignment="1">
      <alignment horizontal="center" vertical="center" wrapText="1"/>
    </xf>
    <xf numFmtId="2" fontId="10" fillId="0" borderId="0" xfId="7" applyNumberFormat="1" applyFont="1" applyFill="1" applyBorder="1" applyAlignment="1">
      <alignment horizontal="center" vertical="center" wrapText="1"/>
    </xf>
    <xf numFmtId="9" fontId="10" fillId="0" borderId="0" xfId="9" applyFont="1" applyFill="1" applyBorder="1" applyAlignment="1">
      <alignment horizontal="center" vertical="center" wrapText="1"/>
    </xf>
    <xf numFmtId="0" fontId="3" fillId="0" borderId="0" xfId="7" applyFont="1"/>
    <xf numFmtId="0" fontId="3" fillId="0" borderId="0" xfId="7" applyFont="1" applyAlignment="1">
      <alignment wrapText="1"/>
    </xf>
    <xf numFmtId="167" fontId="10" fillId="0" borderId="0" xfId="7" applyNumberFormat="1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horizontal="center" vertical="center"/>
    </xf>
    <xf numFmtId="2" fontId="3" fillId="0" borderId="0" xfId="7" applyNumberFormat="1" applyFont="1" applyFill="1" applyBorder="1" applyAlignment="1">
      <alignment horizontal="left" vertical="center" wrapText="1"/>
    </xf>
    <xf numFmtId="167" fontId="5" fillId="0" borderId="0" xfId="7" applyNumberFormat="1" applyFont="1" applyFill="1" applyBorder="1" applyAlignment="1">
      <alignment horizontal="center" vertical="center" wrapText="1"/>
    </xf>
    <xf numFmtId="167" fontId="28" fillId="0" borderId="0" xfId="7" applyNumberFormat="1" applyFont="1" applyFill="1" applyBorder="1" applyAlignment="1">
      <alignment horizontal="center" vertical="center" wrapText="1"/>
    </xf>
    <xf numFmtId="9" fontId="28" fillId="0" borderId="0" xfId="9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0" fillId="0" borderId="0" xfId="0" applyFont="1"/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1" fillId="0" borderId="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center" vertical="top" wrapText="1"/>
    </xf>
    <xf numFmtId="0" fontId="11" fillId="0" borderId="27" xfId="0" applyFont="1" applyFill="1" applyBorder="1" applyAlignment="1">
      <alignment horizontal="center" vertical="top" wrapText="1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28" xfId="0" applyNumberFormat="1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justify" vertical="top"/>
    </xf>
    <xf numFmtId="0" fontId="3" fillId="0" borderId="28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29" xfId="0" applyFont="1" applyBorder="1"/>
    <xf numFmtId="0" fontId="3" fillId="0" borderId="0" xfId="0" applyFont="1" applyBorder="1" applyAlignment="1">
      <alignment horizontal="right"/>
    </xf>
    <xf numFmtId="0" fontId="3" fillId="0" borderId="30" xfId="0" applyFont="1" applyBorder="1"/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7" borderId="9" xfId="0" applyFont="1" applyFill="1" applyBorder="1" applyAlignment="1">
      <alignment vertical="top" wrapText="1"/>
    </xf>
    <xf numFmtId="0" fontId="3" fillId="7" borderId="9" xfId="0" applyFont="1" applyFill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3" fillId="0" borderId="11" xfId="0" applyFont="1" applyBorder="1"/>
    <xf numFmtId="0" fontId="11" fillId="0" borderId="0" xfId="0" applyFont="1" applyBorder="1" applyAlignment="1">
      <alignment horizontal="right"/>
    </xf>
    <xf numFmtId="0" fontId="15" fillId="0" borderId="0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70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3" xfId="0" applyFont="1" applyBorder="1" applyAlignment="1">
      <alignment vertical="center" wrapText="1"/>
    </xf>
    <xf numFmtId="0" fontId="14" fillId="0" borderId="0" xfId="0" applyFont="1"/>
  </cellXfs>
  <cellStyles count="10">
    <cellStyle name="normal 1" xfId="2"/>
    <cellStyle name="Обычный" xfId="0" builtinId="0"/>
    <cellStyle name="Обычный 2" xfId="3"/>
    <cellStyle name="Обычный_337600000004" xfId="1"/>
    <cellStyle name="Обычный_Капремонта 2012-2013 УТВЕРЖ 26 12 2011ПОСЛЕДНИЙ" xfId="8"/>
    <cellStyle name="Обычный_формы рем. 2004" xfId="6"/>
    <cellStyle name="Обычный_формы рем. 2004 2" xfId="7"/>
    <cellStyle name="Процентный 2" xfId="9"/>
    <cellStyle name="Стиль 1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="75" zoomScaleNormal="75" zoomScaleSheetLayoutView="75" workbookViewId="0">
      <selection activeCell="A12" sqref="A12"/>
    </sheetView>
  </sheetViews>
  <sheetFormatPr defaultColWidth="9" defaultRowHeight="13.2" x14ac:dyDescent="0.25"/>
  <cols>
    <col min="1" max="1" width="79" style="4" customWidth="1"/>
    <col min="2" max="2" width="14" style="16" customWidth="1"/>
    <col min="3" max="3" width="15.3984375" style="4" customWidth="1"/>
    <col min="4" max="4" width="12.5" style="4" customWidth="1"/>
    <col min="5" max="5" width="12.69921875" style="4" customWidth="1"/>
    <col min="6" max="12" width="9" style="4" customWidth="1"/>
    <col min="13" max="13" width="9.3984375" style="4" hidden="1" customWidth="1"/>
    <col min="14" max="16384" width="9" style="4"/>
  </cols>
  <sheetData>
    <row r="1" spans="1:13" ht="18" x14ac:dyDescent="0.35">
      <c r="A1" s="1"/>
      <c r="B1" s="2"/>
      <c r="C1" s="2"/>
      <c r="D1" s="1"/>
      <c r="E1" s="3" t="s">
        <v>0</v>
      </c>
      <c r="M1" s="4">
        <v>2016</v>
      </c>
    </row>
    <row r="2" spans="1:13" ht="24.75" customHeight="1" x14ac:dyDescent="0.25">
      <c r="A2" s="24" t="s">
        <v>13</v>
      </c>
      <c r="B2" s="24"/>
      <c r="C2" s="24"/>
      <c r="D2" s="24"/>
      <c r="E2" s="24"/>
    </row>
    <row r="3" spans="1:13" ht="18.75" customHeight="1" x14ac:dyDescent="0.25">
      <c r="A3" s="25" t="s">
        <v>1</v>
      </c>
      <c r="B3" s="25" t="s">
        <v>2</v>
      </c>
      <c r="C3" s="25"/>
      <c r="D3" s="25"/>
      <c r="E3" s="25"/>
    </row>
    <row r="4" spans="1:13" ht="37.5" customHeight="1" x14ac:dyDescent="0.25">
      <c r="A4" s="25"/>
      <c r="B4" s="26" t="s">
        <v>3</v>
      </c>
      <c r="C4" s="26"/>
      <c r="D4" s="25" t="s">
        <v>4</v>
      </c>
      <c r="E4" s="25" t="s">
        <v>5</v>
      </c>
    </row>
    <row r="5" spans="1:13" ht="36" x14ac:dyDescent="0.25">
      <c r="A5" s="25"/>
      <c r="B5" s="5" t="s">
        <v>6</v>
      </c>
      <c r="C5" s="5" t="s">
        <v>7</v>
      </c>
      <c r="D5" s="25"/>
      <c r="E5" s="25"/>
    </row>
    <row r="6" spans="1:13" s="8" customFormat="1" ht="132" customHeight="1" x14ac:dyDescent="0.25">
      <c r="A6" s="6" t="s">
        <v>11</v>
      </c>
      <c r="B6" s="7">
        <v>5220.616</v>
      </c>
      <c r="C6" s="7">
        <v>771.78626999999994</v>
      </c>
      <c r="D6" s="7">
        <f>D8+D9+D10</f>
        <v>9405.5684000000001</v>
      </c>
      <c r="E6" s="7">
        <f>E8+E9+E10</f>
        <v>9315.402900000001</v>
      </c>
    </row>
    <row r="7" spans="1:13" ht="83.25" customHeight="1" x14ac:dyDescent="0.25">
      <c r="A7" s="6" t="s">
        <v>12</v>
      </c>
      <c r="B7" s="7">
        <v>6804.7412000000004</v>
      </c>
      <c r="C7" s="7">
        <v>5510.0190000000002</v>
      </c>
      <c r="D7" s="7">
        <v>9405.5684000000001</v>
      </c>
      <c r="E7" s="7">
        <v>9315.4028999999991</v>
      </c>
    </row>
    <row r="8" spans="1:13" ht="47.25" customHeight="1" x14ac:dyDescent="0.25">
      <c r="A8" s="9" t="s">
        <v>8</v>
      </c>
      <c r="B8" s="7">
        <v>3650.6756999999998</v>
      </c>
      <c r="C8" s="7">
        <v>638.72974699999997</v>
      </c>
      <c r="D8" s="10">
        <v>3769.1835000000001</v>
      </c>
      <c r="E8" s="10">
        <v>3947.5115999999998</v>
      </c>
    </row>
    <row r="9" spans="1:13" ht="18" x14ac:dyDescent="0.25">
      <c r="A9" s="9" t="s">
        <v>9</v>
      </c>
      <c r="B9" s="11">
        <v>1056.4467</v>
      </c>
      <c r="C9" s="11">
        <v>129.57</v>
      </c>
      <c r="D9" s="11">
        <v>1069.9286</v>
      </c>
      <c r="E9" s="11">
        <v>1112.7652</v>
      </c>
    </row>
    <row r="10" spans="1:13" ht="41.25" customHeight="1" x14ac:dyDescent="0.25">
      <c r="A10" s="9" t="s">
        <v>10</v>
      </c>
      <c r="B10" s="11">
        <v>2097.6188000000002</v>
      </c>
      <c r="C10" s="11">
        <v>3.4862299999999999</v>
      </c>
      <c r="D10" s="11">
        <v>4566.4562999999998</v>
      </c>
      <c r="E10" s="11">
        <v>4255.1261000000004</v>
      </c>
    </row>
    <row r="11" spans="1:13" s="13" customFormat="1" ht="65.25" customHeight="1" x14ac:dyDescent="0.35">
      <c r="A11" s="12"/>
      <c r="B11" s="22"/>
      <c r="C11" s="22"/>
      <c r="D11" s="23"/>
      <c r="E11" s="23"/>
    </row>
    <row r="12" spans="1:13" s="13" customFormat="1" ht="46.5" customHeight="1" x14ac:dyDescent="0.35">
      <c r="A12" s="14"/>
      <c r="B12" s="17"/>
      <c r="C12" s="15"/>
      <c r="D12" s="18"/>
      <c r="E12" s="18"/>
    </row>
    <row r="13" spans="1:13" ht="16.5" customHeight="1" x14ac:dyDescent="0.35">
      <c r="A13" s="19"/>
      <c r="B13" s="3"/>
      <c r="C13" s="19"/>
      <c r="D13" s="19"/>
      <c r="E13" s="19"/>
    </row>
  </sheetData>
  <mergeCells count="8">
    <mergeCell ref="B11:C11"/>
    <mergeCell ref="D11:E11"/>
    <mergeCell ref="A2:E2"/>
    <mergeCell ref="A3:A5"/>
    <mergeCell ref="B3:E3"/>
    <mergeCell ref="B4:C4"/>
    <mergeCell ref="D4:D5"/>
    <mergeCell ref="E4:E5"/>
  </mergeCells>
  <pageMargins left="0.39374999999999999" right="0" top="0.19652777777777777" bottom="0" header="0.51180555555555551" footer="0.51180555555555551"/>
  <pageSetup paperSize="9" scale="65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zoomScale="75" zoomScaleNormal="75" zoomScaleSheetLayoutView="75" workbookViewId="0">
      <selection activeCell="E22" sqref="E22"/>
    </sheetView>
  </sheetViews>
  <sheetFormatPr defaultColWidth="9" defaultRowHeight="18" x14ac:dyDescent="0.35"/>
  <cols>
    <col min="1" max="1" width="4.59765625" style="19" customWidth="1"/>
    <col min="2" max="2" width="32.3984375" style="19" customWidth="1"/>
    <col min="3" max="3" width="11.19921875" style="19" customWidth="1"/>
    <col min="4" max="4" width="13.19921875" style="19" customWidth="1"/>
    <col min="5" max="5" width="11.3984375" style="19" customWidth="1"/>
    <col min="6" max="6" width="13.5" style="19" customWidth="1"/>
    <col min="7" max="8" width="13.19921875" style="19" customWidth="1"/>
    <col min="9" max="9" width="11.69921875" style="19" customWidth="1"/>
    <col min="10" max="10" width="13.09765625" style="19" customWidth="1"/>
    <col min="11" max="256" width="9" style="19"/>
    <col min="257" max="257" width="4.59765625" style="19" customWidth="1"/>
    <col min="258" max="258" width="32.3984375" style="19" customWidth="1"/>
    <col min="259" max="259" width="11.19921875" style="19" customWidth="1"/>
    <col min="260" max="260" width="13.19921875" style="19" customWidth="1"/>
    <col min="261" max="261" width="11.3984375" style="19" customWidth="1"/>
    <col min="262" max="262" width="13.5" style="19" customWidth="1"/>
    <col min="263" max="264" width="13.19921875" style="19" customWidth="1"/>
    <col min="265" max="265" width="11.69921875" style="19" customWidth="1"/>
    <col min="266" max="266" width="13.09765625" style="19" customWidth="1"/>
    <col min="267" max="512" width="9" style="19"/>
    <col min="513" max="513" width="4.59765625" style="19" customWidth="1"/>
    <col min="514" max="514" width="32.3984375" style="19" customWidth="1"/>
    <col min="515" max="515" width="11.19921875" style="19" customWidth="1"/>
    <col min="516" max="516" width="13.19921875" style="19" customWidth="1"/>
    <col min="517" max="517" width="11.3984375" style="19" customWidth="1"/>
    <col min="518" max="518" width="13.5" style="19" customWidth="1"/>
    <col min="519" max="520" width="13.19921875" style="19" customWidth="1"/>
    <col min="521" max="521" width="11.69921875" style="19" customWidth="1"/>
    <col min="522" max="522" width="13.09765625" style="19" customWidth="1"/>
    <col min="523" max="768" width="9" style="19"/>
    <col min="769" max="769" width="4.59765625" style="19" customWidth="1"/>
    <col min="770" max="770" width="32.3984375" style="19" customWidth="1"/>
    <col min="771" max="771" width="11.19921875" style="19" customWidth="1"/>
    <col min="772" max="772" width="13.19921875" style="19" customWidth="1"/>
    <col min="773" max="773" width="11.3984375" style="19" customWidth="1"/>
    <col min="774" max="774" width="13.5" style="19" customWidth="1"/>
    <col min="775" max="776" width="13.19921875" style="19" customWidth="1"/>
    <col min="777" max="777" width="11.69921875" style="19" customWidth="1"/>
    <col min="778" max="778" width="13.09765625" style="19" customWidth="1"/>
    <col min="779" max="1024" width="9" style="19"/>
    <col min="1025" max="1025" width="4.59765625" style="19" customWidth="1"/>
    <col min="1026" max="1026" width="32.3984375" style="19" customWidth="1"/>
    <col min="1027" max="1027" width="11.19921875" style="19" customWidth="1"/>
    <col min="1028" max="1028" width="13.19921875" style="19" customWidth="1"/>
    <col min="1029" max="1029" width="11.3984375" style="19" customWidth="1"/>
    <col min="1030" max="1030" width="13.5" style="19" customWidth="1"/>
    <col min="1031" max="1032" width="13.19921875" style="19" customWidth="1"/>
    <col min="1033" max="1033" width="11.69921875" style="19" customWidth="1"/>
    <col min="1034" max="1034" width="13.09765625" style="19" customWidth="1"/>
    <col min="1035" max="1280" width="9" style="19"/>
    <col min="1281" max="1281" width="4.59765625" style="19" customWidth="1"/>
    <col min="1282" max="1282" width="32.3984375" style="19" customWidth="1"/>
    <col min="1283" max="1283" width="11.19921875" style="19" customWidth="1"/>
    <col min="1284" max="1284" width="13.19921875" style="19" customWidth="1"/>
    <col min="1285" max="1285" width="11.3984375" style="19" customWidth="1"/>
    <col min="1286" max="1286" width="13.5" style="19" customWidth="1"/>
    <col min="1287" max="1288" width="13.19921875" style="19" customWidth="1"/>
    <col min="1289" max="1289" width="11.69921875" style="19" customWidth="1"/>
    <col min="1290" max="1290" width="13.09765625" style="19" customWidth="1"/>
    <col min="1291" max="1536" width="9" style="19"/>
    <col min="1537" max="1537" width="4.59765625" style="19" customWidth="1"/>
    <col min="1538" max="1538" width="32.3984375" style="19" customWidth="1"/>
    <col min="1539" max="1539" width="11.19921875" style="19" customWidth="1"/>
    <col min="1540" max="1540" width="13.19921875" style="19" customWidth="1"/>
    <col min="1541" max="1541" width="11.3984375" style="19" customWidth="1"/>
    <col min="1542" max="1542" width="13.5" style="19" customWidth="1"/>
    <col min="1543" max="1544" width="13.19921875" style="19" customWidth="1"/>
    <col min="1545" max="1545" width="11.69921875" style="19" customWidth="1"/>
    <col min="1546" max="1546" width="13.09765625" style="19" customWidth="1"/>
    <col min="1547" max="1792" width="9" style="19"/>
    <col min="1793" max="1793" width="4.59765625" style="19" customWidth="1"/>
    <col min="1794" max="1794" width="32.3984375" style="19" customWidth="1"/>
    <col min="1795" max="1795" width="11.19921875" style="19" customWidth="1"/>
    <col min="1796" max="1796" width="13.19921875" style="19" customWidth="1"/>
    <col min="1797" max="1797" width="11.3984375" style="19" customWidth="1"/>
    <col min="1798" max="1798" width="13.5" style="19" customWidth="1"/>
    <col min="1799" max="1800" width="13.19921875" style="19" customWidth="1"/>
    <col min="1801" max="1801" width="11.69921875" style="19" customWidth="1"/>
    <col min="1802" max="1802" width="13.09765625" style="19" customWidth="1"/>
    <col min="1803" max="2048" width="9" style="19"/>
    <col min="2049" max="2049" width="4.59765625" style="19" customWidth="1"/>
    <col min="2050" max="2050" width="32.3984375" style="19" customWidth="1"/>
    <col min="2051" max="2051" width="11.19921875" style="19" customWidth="1"/>
    <col min="2052" max="2052" width="13.19921875" style="19" customWidth="1"/>
    <col min="2053" max="2053" width="11.3984375" style="19" customWidth="1"/>
    <col min="2054" max="2054" width="13.5" style="19" customWidth="1"/>
    <col min="2055" max="2056" width="13.19921875" style="19" customWidth="1"/>
    <col min="2057" max="2057" width="11.69921875" style="19" customWidth="1"/>
    <col min="2058" max="2058" width="13.09765625" style="19" customWidth="1"/>
    <col min="2059" max="2304" width="9" style="19"/>
    <col min="2305" max="2305" width="4.59765625" style="19" customWidth="1"/>
    <col min="2306" max="2306" width="32.3984375" style="19" customWidth="1"/>
    <col min="2307" max="2307" width="11.19921875" style="19" customWidth="1"/>
    <col min="2308" max="2308" width="13.19921875" style="19" customWidth="1"/>
    <col min="2309" max="2309" width="11.3984375" style="19" customWidth="1"/>
    <col min="2310" max="2310" width="13.5" style="19" customWidth="1"/>
    <col min="2311" max="2312" width="13.19921875" style="19" customWidth="1"/>
    <col min="2313" max="2313" width="11.69921875" style="19" customWidth="1"/>
    <col min="2314" max="2314" width="13.09765625" style="19" customWidth="1"/>
    <col min="2315" max="2560" width="9" style="19"/>
    <col min="2561" max="2561" width="4.59765625" style="19" customWidth="1"/>
    <col min="2562" max="2562" width="32.3984375" style="19" customWidth="1"/>
    <col min="2563" max="2563" width="11.19921875" style="19" customWidth="1"/>
    <col min="2564" max="2564" width="13.19921875" style="19" customWidth="1"/>
    <col min="2565" max="2565" width="11.3984375" style="19" customWidth="1"/>
    <col min="2566" max="2566" width="13.5" style="19" customWidth="1"/>
    <col min="2567" max="2568" width="13.19921875" style="19" customWidth="1"/>
    <col min="2569" max="2569" width="11.69921875" style="19" customWidth="1"/>
    <col min="2570" max="2570" width="13.09765625" style="19" customWidth="1"/>
    <col min="2571" max="2816" width="9" style="19"/>
    <col min="2817" max="2817" width="4.59765625" style="19" customWidth="1"/>
    <col min="2818" max="2818" width="32.3984375" style="19" customWidth="1"/>
    <col min="2819" max="2819" width="11.19921875" style="19" customWidth="1"/>
    <col min="2820" max="2820" width="13.19921875" style="19" customWidth="1"/>
    <col min="2821" max="2821" width="11.3984375" style="19" customWidth="1"/>
    <col min="2822" max="2822" width="13.5" style="19" customWidth="1"/>
    <col min="2823" max="2824" width="13.19921875" style="19" customWidth="1"/>
    <col min="2825" max="2825" width="11.69921875" style="19" customWidth="1"/>
    <col min="2826" max="2826" width="13.09765625" style="19" customWidth="1"/>
    <col min="2827" max="3072" width="9" style="19"/>
    <col min="3073" max="3073" width="4.59765625" style="19" customWidth="1"/>
    <col min="3074" max="3074" width="32.3984375" style="19" customWidth="1"/>
    <col min="3075" max="3075" width="11.19921875" style="19" customWidth="1"/>
    <col min="3076" max="3076" width="13.19921875" style="19" customWidth="1"/>
    <col min="3077" max="3077" width="11.3984375" style="19" customWidth="1"/>
    <col min="3078" max="3078" width="13.5" style="19" customWidth="1"/>
    <col min="3079" max="3080" width="13.19921875" style="19" customWidth="1"/>
    <col min="3081" max="3081" width="11.69921875" style="19" customWidth="1"/>
    <col min="3082" max="3082" width="13.09765625" style="19" customWidth="1"/>
    <col min="3083" max="3328" width="9" style="19"/>
    <col min="3329" max="3329" width="4.59765625" style="19" customWidth="1"/>
    <col min="3330" max="3330" width="32.3984375" style="19" customWidth="1"/>
    <col min="3331" max="3331" width="11.19921875" style="19" customWidth="1"/>
    <col min="3332" max="3332" width="13.19921875" style="19" customWidth="1"/>
    <col min="3333" max="3333" width="11.3984375" style="19" customWidth="1"/>
    <col min="3334" max="3334" width="13.5" style="19" customWidth="1"/>
    <col min="3335" max="3336" width="13.19921875" style="19" customWidth="1"/>
    <col min="3337" max="3337" width="11.69921875" style="19" customWidth="1"/>
    <col min="3338" max="3338" width="13.09765625" style="19" customWidth="1"/>
    <col min="3339" max="3584" width="9" style="19"/>
    <col min="3585" max="3585" width="4.59765625" style="19" customWidth="1"/>
    <col min="3586" max="3586" width="32.3984375" style="19" customWidth="1"/>
    <col min="3587" max="3587" width="11.19921875" style="19" customWidth="1"/>
    <col min="3588" max="3588" width="13.19921875" style="19" customWidth="1"/>
    <col min="3589" max="3589" width="11.3984375" style="19" customWidth="1"/>
    <col min="3590" max="3590" width="13.5" style="19" customWidth="1"/>
    <col min="3591" max="3592" width="13.19921875" style="19" customWidth="1"/>
    <col min="3593" max="3593" width="11.69921875" style="19" customWidth="1"/>
    <col min="3594" max="3594" width="13.09765625" style="19" customWidth="1"/>
    <col min="3595" max="3840" width="9" style="19"/>
    <col min="3841" max="3841" width="4.59765625" style="19" customWidth="1"/>
    <col min="3842" max="3842" width="32.3984375" style="19" customWidth="1"/>
    <col min="3843" max="3843" width="11.19921875" style="19" customWidth="1"/>
    <col min="3844" max="3844" width="13.19921875" style="19" customWidth="1"/>
    <col min="3845" max="3845" width="11.3984375" style="19" customWidth="1"/>
    <col min="3846" max="3846" width="13.5" style="19" customWidth="1"/>
    <col min="3847" max="3848" width="13.19921875" style="19" customWidth="1"/>
    <col min="3849" max="3849" width="11.69921875" style="19" customWidth="1"/>
    <col min="3850" max="3850" width="13.09765625" style="19" customWidth="1"/>
    <col min="3851" max="4096" width="9" style="19"/>
    <col min="4097" max="4097" width="4.59765625" style="19" customWidth="1"/>
    <col min="4098" max="4098" width="32.3984375" style="19" customWidth="1"/>
    <col min="4099" max="4099" width="11.19921875" style="19" customWidth="1"/>
    <col min="4100" max="4100" width="13.19921875" style="19" customWidth="1"/>
    <col min="4101" max="4101" width="11.3984375" style="19" customWidth="1"/>
    <col min="4102" max="4102" width="13.5" style="19" customWidth="1"/>
    <col min="4103" max="4104" width="13.19921875" style="19" customWidth="1"/>
    <col min="4105" max="4105" width="11.69921875" style="19" customWidth="1"/>
    <col min="4106" max="4106" width="13.09765625" style="19" customWidth="1"/>
    <col min="4107" max="4352" width="9" style="19"/>
    <col min="4353" max="4353" width="4.59765625" style="19" customWidth="1"/>
    <col min="4354" max="4354" width="32.3984375" style="19" customWidth="1"/>
    <col min="4355" max="4355" width="11.19921875" style="19" customWidth="1"/>
    <col min="4356" max="4356" width="13.19921875" style="19" customWidth="1"/>
    <col min="4357" max="4357" width="11.3984375" style="19" customWidth="1"/>
    <col min="4358" max="4358" width="13.5" style="19" customWidth="1"/>
    <col min="4359" max="4360" width="13.19921875" style="19" customWidth="1"/>
    <col min="4361" max="4361" width="11.69921875" style="19" customWidth="1"/>
    <col min="4362" max="4362" width="13.09765625" style="19" customWidth="1"/>
    <col min="4363" max="4608" width="9" style="19"/>
    <col min="4609" max="4609" width="4.59765625" style="19" customWidth="1"/>
    <col min="4610" max="4610" width="32.3984375" style="19" customWidth="1"/>
    <col min="4611" max="4611" width="11.19921875" style="19" customWidth="1"/>
    <col min="4612" max="4612" width="13.19921875" style="19" customWidth="1"/>
    <col min="4613" max="4613" width="11.3984375" style="19" customWidth="1"/>
    <col min="4614" max="4614" width="13.5" style="19" customWidth="1"/>
    <col min="4615" max="4616" width="13.19921875" style="19" customWidth="1"/>
    <col min="4617" max="4617" width="11.69921875" style="19" customWidth="1"/>
    <col min="4618" max="4618" width="13.09765625" style="19" customWidth="1"/>
    <col min="4619" max="4864" width="9" style="19"/>
    <col min="4865" max="4865" width="4.59765625" style="19" customWidth="1"/>
    <col min="4866" max="4866" width="32.3984375" style="19" customWidth="1"/>
    <col min="4867" max="4867" width="11.19921875" style="19" customWidth="1"/>
    <col min="4868" max="4868" width="13.19921875" style="19" customWidth="1"/>
    <col min="4869" max="4869" width="11.3984375" style="19" customWidth="1"/>
    <col min="4870" max="4870" width="13.5" style="19" customWidth="1"/>
    <col min="4871" max="4872" width="13.19921875" style="19" customWidth="1"/>
    <col min="4873" max="4873" width="11.69921875" style="19" customWidth="1"/>
    <col min="4874" max="4874" width="13.09765625" style="19" customWidth="1"/>
    <col min="4875" max="5120" width="9" style="19"/>
    <col min="5121" max="5121" width="4.59765625" style="19" customWidth="1"/>
    <col min="5122" max="5122" width="32.3984375" style="19" customWidth="1"/>
    <col min="5123" max="5123" width="11.19921875" style="19" customWidth="1"/>
    <col min="5124" max="5124" width="13.19921875" style="19" customWidth="1"/>
    <col min="5125" max="5125" width="11.3984375" style="19" customWidth="1"/>
    <col min="5126" max="5126" width="13.5" style="19" customWidth="1"/>
    <col min="5127" max="5128" width="13.19921875" style="19" customWidth="1"/>
    <col min="5129" max="5129" width="11.69921875" style="19" customWidth="1"/>
    <col min="5130" max="5130" width="13.09765625" style="19" customWidth="1"/>
    <col min="5131" max="5376" width="9" style="19"/>
    <col min="5377" max="5377" width="4.59765625" style="19" customWidth="1"/>
    <col min="5378" max="5378" width="32.3984375" style="19" customWidth="1"/>
    <col min="5379" max="5379" width="11.19921875" style="19" customWidth="1"/>
    <col min="5380" max="5380" width="13.19921875" style="19" customWidth="1"/>
    <col min="5381" max="5381" width="11.3984375" style="19" customWidth="1"/>
    <col min="5382" max="5382" width="13.5" style="19" customWidth="1"/>
    <col min="5383" max="5384" width="13.19921875" style="19" customWidth="1"/>
    <col min="5385" max="5385" width="11.69921875" style="19" customWidth="1"/>
    <col min="5386" max="5386" width="13.09765625" style="19" customWidth="1"/>
    <col min="5387" max="5632" width="9" style="19"/>
    <col min="5633" max="5633" width="4.59765625" style="19" customWidth="1"/>
    <col min="5634" max="5634" width="32.3984375" style="19" customWidth="1"/>
    <col min="5635" max="5635" width="11.19921875" style="19" customWidth="1"/>
    <col min="5636" max="5636" width="13.19921875" style="19" customWidth="1"/>
    <col min="5637" max="5637" width="11.3984375" style="19" customWidth="1"/>
    <col min="5638" max="5638" width="13.5" style="19" customWidth="1"/>
    <col min="5639" max="5640" width="13.19921875" style="19" customWidth="1"/>
    <col min="5641" max="5641" width="11.69921875" style="19" customWidth="1"/>
    <col min="5642" max="5642" width="13.09765625" style="19" customWidth="1"/>
    <col min="5643" max="5888" width="9" style="19"/>
    <col min="5889" max="5889" width="4.59765625" style="19" customWidth="1"/>
    <col min="5890" max="5890" width="32.3984375" style="19" customWidth="1"/>
    <col min="5891" max="5891" width="11.19921875" style="19" customWidth="1"/>
    <col min="5892" max="5892" width="13.19921875" style="19" customWidth="1"/>
    <col min="5893" max="5893" width="11.3984375" style="19" customWidth="1"/>
    <col min="5894" max="5894" width="13.5" style="19" customWidth="1"/>
    <col min="5895" max="5896" width="13.19921875" style="19" customWidth="1"/>
    <col min="5897" max="5897" width="11.69921875" style="19" customWidth="1"/>
    <col min="5898" max="5898" width="13.09765625" style="19" customWidth="1"/>
    <col min="5899" max="6144" width="9" style="19"/>
    <col min="6145" max="6145" width="4.59765625" style="19" customWidth="1"/>
    <col min="6146" max="6146" width="32.3984375" style="19" customWidth="1"/>
    <col min="6147" max="6147" width="11.19921875" style="19" customWidth="1"/>
    <col min="6148" max="6148" width="13.19921875" style="19" customWidth="1"/>
    <col min="6149" max="6149" width="11.3984375" style="19" customWidth="1"/>
    <col min="6150" max="6150" width="13.5" style="19" customWidth="1"/>
    <col min="6151" max="6152" width="13.19921875" style="19" customWidth="1"/>
    <col min="6153" max="6153" width="11.69921875" style="19" customWidth="1"/>
    <col min="6154" max="6154" width="13.09765625" style="19" customWidth="1"/>
    <col min="6155" max="6400" width="9" style="19"/>
    <col min="6401" max="6401" width="4.59765625" style="19" customWidth="1"/>
    <col min="6402" max="6402" width="32.3984375" style="19" customWidth="1"/>
    <col min="6403" max="6403" width="11.19921875" style="19" customWidth="1"/>
    <col min="6404" max="6404" width="13.19921875" style="19" customWidth="1"/>
    <col min="6405" max="6405" width="11.3984375" style="19" customWidth="1"/>
    <col min="6406" max="6406" width="13.5" style="19" customWidth="1"/>
    <col min="6407" max="6408" width="13.19921875" style="19" customWidth="1"/>
    <col min="6409" max="6409" width="11.69921875" style="19" customWidth="1"/>
    <col min="6410" max="6410" width="13.09765625" style="19" customWidth="1"/>
    <col min="6411" max="6656" width="9" style="19"/>
    <col min="6657" max="6657" width="4.59765625" style="19" customWidth="1"/>
    <col min="6658" max="6658" width="32.3984375" style="19" customWidth="1"/>
    <col min="6659" max="6659" width="11.19921875" style="19" customWidth="1"/>
    <col min="6660" max="6660" width="13.19921875" style="19" customWidth="1"/>
    <col min="6661" max="6661" width="11.3984375" style="19" customWidth="1"/>
    <col min="6662" max="6662" width="13.5" style="19" customWidth="1"/>
    <col min="6663" max="6664" width="13.19921875" style="19" customWidth="1"/>
    <col min="6665" max="6665" width="11.69921875" style="19" customWidth="1"/>
    <col min="6666" max="6666" width="13.09765625" style="19" customWidth="1"/>
    <col min="6667" max="6912" width="9" style="19"/>
    <col min="6913" max="6913" width="4.59765625" style="19" customWidth="1"/>
    <col min="6914" max="6914" width="32.3984375" style="19" customWidth="1"/>
    <col min="6915" max="6915" width="11.19921875" style="19" customWidth="1"/>
    <col min="6916" max="6916" width="13.19921875" style="19" customWidth="1"/>
    <col min="6917" max="6917" width="11.3984375" style="19" customWidth="1"/>
    <col min="6918" max="6918" width="13.5" style="19" customWidth="1"/>
    <col min="6919" max="6920" width="13.19921875" style="19" customWidth="1"/>
    <col min="6921" max="6921" width="11.69921875" style="19" customWidth="1"/>
    <col min="6922" max="6922" width="13.09765625" style="19" customWidth="1"/>
    <col min="6923" max="7168" width="9" style="19"/>
    <col min="7169" max="7169" width="4.59765625" style="19" customWidth="1"/>
    <col min="7170" max="7170" width="32.3984375" style="19" customWidth="1"/>
    <col min="7171" max="7171" width="11.19921875" style="19" customWidth="1"/>
    <col min="7172" max="7172" width="13.19921875" style="19" customWidth="1"/>
    <col min="7173" max="7173" width="11.3984375" style="19" customWidth="1"/>
    <col min="7174" max="7174" width="13.5" style="19" customWidth="1"/>
    <col min="7175" max="7176" width="13.19921875" style="19" customWidth="1"/>
    <col min="7177" max="7177" width="11.69921875" style="19" customWidth="1"/>
    <col min="7178" max="7178" width="13.09765625" style="19" customWidth="1"/>
    <col min="7179" max="7424" width="9" style="19"/>
    <col min="7425" max="7425" width="4.59765625" style="19" customWidth="1"/>
    <col min="7426" max="7426" width="32.3984375" style="19" customWidth="1"/>
    <col min="7427" max="7427" width="11.19921875" style="19" customWidth="1"/>
    <col min="7428" max="7428" width="13.19921875" style="19" customWidth="1"/>
    <col min="7429" max="7429" width="11.3984375" style="19" customWidth="1"/>
    <col min="7430" max="7430" width="13.5" style="19" customWidth="1"/>
    <col min="7431" max="7432" width="13.19921875" style="19" customWidth="1"/>
    <col min="7433" max="7433" width="11.69921875" style="19" customWidth="1"/>
    <col min="7434" max="7434" width="13.09765625" style="19" customWidth="1"/>
    <col min="7435" max="7680" width="9" style="19"/>
    <col min="7681" max="7681" width="4.59765625" style="19" customWidth="1"/>
    <col min="7682" max="7682" width="32.3984375" style="19" customWidth="1"/>
    <col min="7683" max="7683" width="11.19921875" style="19" customWidth="1"/>
    <col min="7684" max="7684" width="13.19921875" style="19" customWidth="1"/>
    <col min="7685" max="7685" width="11.3984375" style="19" customWidth="1"/>
    <col min="7686" max="7686" width="13.5" style="19" customWidth="1"/>
    <col min="7687" max="7688" width="13.19921875" style="19" customWidth="1"/>
    <col min="7689" max="7689" width="11.69921875" style="19" customWidth="1"/>
    <col min="7690" max="7690" width="13.09765625" style="19" customWidth="1"/>
    <col min="7691" max="7936" width="9" style="19"/>
    <col min="7937" max="7937" width="4.59765625" style="19" customWidth="1"/>
    <col min="7938" max="7938" width="32.3984375" style="19" customWidth="1"/>
    <col min="7939" max="7939" width="11.19921875" style="19" customWidth="1"/>
    <col min="7940" max="7940" width="13.19921875" style="19" customWidth="1"/>
    <col min="7941" max="7941" width="11.3984375" style="19" customWidth="1"/>
    <col min="7942" max="7942" width="13.5" style="19" customWidth="1"/>
    <col min="7943" max="7944" width="13.19921875" style="19" customWidth="1"/>
    <col min="7945" max="7945" width="11.69921875" style="19" customWidth="1"/>
    <col min="7946" max="7946" width="13.09765625" style="19" customWidth="1"/>
    <col min="7947" max="8192" width="9" style="19"/>
    <col min="8193" max="8193" width="4.59765625" style="19" customWidth="1"/>
    <col min="8194" max="8194" width="32.3984375" style="19" customWidth="1"/>
    <col min="8195" max="8195" width="11.19921875" style="19" customWidth="1"/>
    <col min="8196" max="8196" width="13.19921875" style="19" customWidth="1"/>
    <col min="8197" max="8197" width="11.3984375" style="19" customWidth="1"/>
    <col min="8198" max="8198" width="13.5" style="19" customWidth="1"/>
    <col min="8199" max="8200" width="13.19921875" style="19" customWidth="1"/>
    <col min="8201" max="8201" width="11.69921875" style="19" customWidth="1"/>
    <col min="8202" max="8202" width="13.09765625" style="19" customWidth="1"/>
    <col min="8203" max="8448" width="9" style="19"/>
    <col min="8449" max="8449" width="4.59765625" style="19" customWidth="1"/>
    <col min="8450" max="8450" width="32.3984375" style="19" customWidth="1"/>
    <col min="8451" max="8451" width="11.19921875" style="19" customWidth="1"/>
    <col min="8452" max="8452" width="13.19921875" style="19" customWidth="1"/>
    <col min="8453" max="8453" width="11.3984375" style="19" customWidth="1"/>
    <col min="8454" max="8454" width="13.5" style="19" customWidth="1"/>
    <col min="8455" max="8456" width="13.19921875" style="19" customWidth="1"/>
    <col min="8457" max="8457" width="11.69921875" style="19" customWidth="1"/>
    <col min="8458" max="8458" width="13.09765625" style="19" customWidth="1"/>
    <col min="8459" max="8704" width="9" style="19"/>
    <col min="8705" max="8705" width="4.59765625" style="19" customWidth="1"/>
    <col min="8706" max="8706" width="32.3984375" style="19" customWidth="1"/>
    <col min="8707" max="8707" width="11.19921875" style="19" customWidth="1"/>
    <col min="8708" max="8708" width="13.19921875" style="19" customWidth="1"/>
    <col min="8709" max="8709" width="11.3984375" style="19" customWidth="1"/>
    <col min="8710" max="8710" width="13.5" style="19" customWidth="1"/>
    <col min="8711" max="8712" width="13.19921875" style="19" customWidth="1"/>
    <col min="8713" max="8713" width="11.69921875" style="19" customWidth="1"/>
    <col min="8714" max="8714" width="13.09765625" style="19" customWidth="1"/>
    <col min="8715" max="8960" width="9" style="19"/>
    <col min="8961" max="8961" width="4.59765625" style="19" customWidth="1"/>
    <col min="8962" max="8962" width="32.3984375" style="19" customWidth="1"/>
    <col min="8963" max="8963" width="11.19921875" style="19" customWidth="1"/>
    <col min="8964" max="8964" width="13.19921875" style="19" customWidth="1"/>
    <col min="8965" max="8965" width="11.3984375" style="19" customWidth="1"/>
    <col min="8966" max="8966" width="13.5" style="19" customWidth="1"/>
    <col min="8967" max="8968" width="13.19921875" style="19" customWidth="1"/>
    <col min="8969" max="8969" width="11.69921875" style="19" customWidth="1"/>
    <col min="8970" max="8970" width="13.09765625" style="19" customWidth="1"/>
    <col min="8971" max="9216" width="9" style="19"/>
    <col min="9217" max="9217" width="4.59765625" style="19" customWidth="1"/>
    <col min="9218" max="9218" width="32.3984375" style="19" customWidth="1"/>
    <col min="9219" max="9219" width="11.19921875" style="19" customWidth="1"/>
    <col min="9220" max="9220" width="13.19921875" style="19" customWidth="1"/>
    <col min="9221" max="9221" width="11.3984375" style="19" customWidth="1"/>
    <col min="9222" max="9222" width="13.5" style="19" customWidth="1"/>
    <col min="9223" max="9224" width="13.19921875" style="19" customWidth="1"/>
    <col min="9225" max="9225" width="11.69921875" style="19" customWidth="1"/>
    <col min="9226" max="9226" width="13.09765625" style="19" customWidth="1"/>
    <col min="9227" max="9472" width="9" style="19"/>
    <col min="9473" max="9473" width="4.59765625" style="19" customWidth="1"/>
    <col min="9474" max="9474" width="32.3984375" style="19" customWidth="1"/>
    <col min="9475" max="9475" width="11.19921875" style="19" customWidth="1"/>
    <col min="9476" max="9476" width="13.19921875" style="19" customWidth="1"/>
    <col min="9477" max="9477" width="11.3984375" style="19" customWidth="1"/>
    <col min="9478" max="9478" width="13.5" style="19" customWidth="1"/>
    <col min="9479" max="9480" width="13.19921875" style="19" customWidth="1"/>
    <col min="9481" max="9481" width="11.69921875" style="19" customWidth="1"/>
    <col min="9482" max="9482" width="13.09765625" style="19" customWidth="1"/>
    <col min="9483" max="9728" width="9" style="19"/>
    <col min="9729" max="9729" width="4.59765625" style="19" customWidth="1"/>
    <col min="9730" max="9730" width="32.3984375" style="19" customWidth="1"/>
    <col min="9731" max="9731" width="11.19921875" style="19" customWidth="1"/>
    <col min="9732" max="9732" width="13.19921875" style="19" customWidth="1"/>
    <col min="9733" max="9733" width="11.3984375" style="19" customWidth="1"/>
    <col min="9734" max="9734" width="13.5" style="19" customWidth="1"/>
    <col min="9735" max="9736" width="13.19921875" style="19" customWidth="1"/>
    <col min="9737" max="9737" width="11.69921875" style="19" customWidth="1"/>
    <col min="9738" max="9738" width="13.09765625" style="19" customWidth="1"/>
    <col min="9739" max="9984" width="9" style="19"/>
    <col min="9985" max="9985" width="4.59765625" style="19" customWidth="1"/>
    <col min="9986" max="9986" width="32.3984375" style="19" customWidth="1"/>
    <col min="9987" max="9987" width="11.19921875" style="19" customWidth="1"/>
    <col min="9988" max="9988" width="13.19921875" style="19" customWidth="1"/>
    <col min="9989" max="9989" width="11.3984375" style="19" customWidth="1"/>
    <col min="9990" max="9990" width="13.5" style="19" customWidth="1"/>
    <col min="9991" max="9992" width="13.19921875" style="19" customWidth="1"/>
    <col min="9993" max="9993" width="11.69921875" style="19" customWidth="1"/>
    <col min="9994" max="9994" width="13.09765625" style="19" customWidth="1"/>
    <col min="9995" max="10240" width="9" style="19"/>
    <col min="10241" max="10241" width="4.59765625" style="19" customWidth="1"/>
    <col min="10242" max="10242" width="32.3984375" style="19" customWidth="1"/>
    <col min="10243" max="10243" width="11.19921875" style="19" customWidth="1"/>
    <col min="10244" max="10244" width="13.19921875" style="19" customWidth="1"/>
    <col min="10245" max="10245" width="11.3984375" style="19" customWidth="1"/>
    <col min="10246" max="10246" width="13.5" style="19" customWidth="1"/>
    <col min="10247" max="10248" width="13.19921875" style="19" customWidth="1"/>
    <col min="10249" max="10249" width="11.69921875" style="19" customWidth="1"/>
    <col min="10250" max="10250" width="13.09765625" style="19" customWidth="1"/>
    <col min="10251" max="10496" width="9" style="19"/>
    <col min="10497" max="10497" width="4.59765625" style="19" customWidth="1"/>
    <col min="10498" max="10498" width="32.3984375" style="19" customWidth="1"/>
    <col min="10499" max="10499" width="11.19921875" style="19" customWidth="1"/>
    <col min="10500" max="10500" width="13.19921875" style="19" customWidth="1"/>
    <col min="10501" max="10501" width="11.3984375" style="19" customWidth="1"/>
    <col min="10502" max="10502" width="13.5" style="19" customWidth="1"/>
    <col min="10503" max="10504" width="13.19921875" style="19" customWidth="1"/>
    <col min="10505" max="10505" width="11.69921875" style="19" customWidth="1"/>
    <col min="10506" max="10506" width="13.09765625" style="19" customWidth="1"/>
    <col min="10507" max="10752" width="9" style="19"/>
    <col min="10753" max="10753" width="4.59765625" style="19" customWidth="1"/>
    <col min="10754" max="10754" width="32.3984375" style="19" customWidth="1"/>
    <col min="10755" max="10755" width="11.19921875" style="19" customWidth="1"/>
    <col min="10756" max="10756" width="13.19921875" style="19" customWidth="1"/>
    <col min="10757" max="10757" width="11.3984375" style="19" customWidth="1"/>
    <col min="10758" max="10758" width="13.5" style="19" customWidth="1"/>
    <col min="10759" max="10760" width="13.19921875" style="19" customWidth="1"/>
    <col min="10761" max="10761" width="11.69921875" style="19" customWidth="1"/>
    <col min="10762" max="10762" width="13.09765625" style="19" customWidth="1"/>
    <col min="10763" max="11008" width="9" style="19"/>
    <col min="11009" max="11009" width="4.59765625" style="19" customWidth="1"/>
    <col min="11010" max="11010" width="32.3984375" style="19" customWidth="1"/>
    <col min="11011" max="11011" width="11.19921875" style="19" customWidth="1"/>
    <col min="11012" max="11012" width="13.19921875" style="19" customWidth="1"/>
    <col min="11013" max="11013" width="11.3984375" style="19" customWidth="1"/>
    <col min="11014" max="11014" width="13.5" style="19" customWidth="1"/>
    <col min="11015" max="11016" width="13.19921875" style="19" customWidth="1"/>
    <col min="11017" max="11017" width="11.69921875" style="19" customWidth="1"/>
    <col min="11018" max="11018" width="13.09765625" style="19" customWidth="1"/>
    <col min="11019" max="11264" width="9" style="19"/>
    <col min="11265" max="11265" width="4.59765625" style="19" customWidth="1"/>
    <col min="11266" max="11266" width="32.3984375" style="19" customWidth="1"/>
    <col min="11267" max="11267" width="11.19921875" style="19" customWidth="1"/>
    <col min="11268" max="11268" width="13.19921875" style="19" customWidth="1"/>
    <col min="11269" max="11269" width="11.3984375" style="19" customWidth="1"/>
    <col min="11270" max="11270" width="13.5" style="19" customWidth="1"/>
    <col min="11271" max="11272" width="13.19921875" style="19" customWidth="1"/>
    <col min="11273" max="11273" width="11.69921875" style="19" customWidth="1"/>
    <col min="11274" max="11274" width="13.09765625" style="19" customWidth="1"/>
    <col min="11275" max="11520" width="9" style="19"/>
    <col min="11521" max="11521" width="4.59765625" style="19" customWidth="1"/>
    <col min="11522" max="11522" width="32.3984375" style="19" customWidth="1"/>
    <col min="11523" max="11523" width="11.19921875" style="19" customWidth="1"/>
    <col min="11524" max="11524" width="13.19921875" style="19" customWidth="1"/>
    <col min="11525" max="11525" width="11.3984375" style="19" customWidth="1"/>
    <col min="11526" max="11526" width="13.5" style="19" customWidth="1"/>
    <col min="11527" max="11528" width="13.19921875" style="19" customWidth="1"/>
    <col min="11529" max="11529" width="11.69921875" style="19" customWidth="1"/>
    <col min="11530" max="11530" width="13.09765625" style="19" customWidth="1"/>
    <col min="11531" max="11776" width="9" style="19"/>
    <col min="11777" max="11777" width="4.59765625" style="19" customWidth="1"/>
    <col min="11778" max="11778" width="32.3984375" style="19" customWidth="1"/>
    <col min="11779" max="11779" width="11.19921875" style="19" customWidth="1"/>
    <col min="11780" max="11780" width="13.19921875" style="19" customWidth="1"/>
    <col min="11781" max="11781" width="11.3984375" style="19" customWidth="1"/>
    <col min="11782" max="11782" width="13.5" style="19" customWidth="1"/>
    <col min="11783" max="11784" width="13.19921875" style="19" customWidth="1"/>
    <col min="11785" max="11785" width="11.69921875" style="19" customWidth="1"/>
    <col min="11786" max="11786" width="13.09765625" style="19" customWidth="1"/>
    <col min="11787" max="12032" width="9" style="19"/>
    <col min="12033" max="12033" width="4.59765625" style="19" customWidth="1"/>
    <col min="12034" max="12034" width="32.3984375" style="19" customWidth="1"/>
    <col min="12035" max="12035" width="11.19921875" style="19" customWidth="1"/>
    <col min="12036" max="12036" width="13.19921875" style="19" customWidth="1"/>
    <col min="12037" max="12037" width="11.3984375" style="19" customWidth="1"/>
    <col min="12038" max="12038" width="13.5" style="19" customWidth="1"/>
    <col min="12039" max="12040" width="13.19921875" style="19" customWidth="1"/>
    <col min="12041" max="12041" width="11.69921875" style="19" customWidth="1"/>
    <col min="12042" max="12042" width="13.09765625" style="19" customWidth="1"/>
    <col min="12043" max="12288" width="9" style="19"/>
    <col min="12289" max="12289" width="4.59765625" style="19" customWidth="1"/>
    <col min="12290" max="12290" width="32.3984375" style="19" customWidth="1"/>
    <col min="12291" max="12291" width="11.19921875" style="19" customWidth="1"/>
    <col min="12292" max="12292" width="13.19921875" style="19" customWidth="1"/>
    <col min="12293" max="12293" width="11.3984375" style="19" customWidth="1"/>
    <col min="12294" max="12294" width="13.5" style="19" customWidth="1"/>
    <col min="12295" max="12296" width="13.19921875" style="19" customWidth="1"/>
    <col min="12297" max="12297" width="11.69921875" style="19" customWidth="1"/>
    <col min="12298" max="12298" width="13.09765625" style="19" customWidth="1"/>
    <col min="12299" max="12544" width="9" style="19"/>
    <col min="12545" max="12545" width="4.59765625" style="19" customWidth="1"/>
    <col min="12546" max="12546" width="32.3984375" style="19" customWidth="1"/>
    <col min="12547" max="12547" width="11.19921875" style="19" customWidth="1"/>
    <col min="12548" max="12548" width="13.19921875" style="19" customWidth="1"/>
    <col min="12549" max="12549" width="11.3984375" style="19" customWidth="1"/>
    <col min="12550" max="12550" width="13.5" style="19" customWidth="1"/>
    <col min="12551" max="12552" width="13.19921875" style="19" customWidth="1"/>
    <col min="12553" max="12553" width="11.69921875" style="19" customWidth="1"/>
    <col min="12554" max="12554" width="13.09765625" style="19" customWidth="1"/>
    <col min="12555" max="12800" width="9" style="19"/>
    <col min="12801" max="12801" width="4.59765625" style="19" customWidth="1"/>
    <col min="12802" max="12802" width="32.3984375" style="19" customWidth="1"/>
    <col min="12803" max="12803" width="11.19921875" style="19" customWidth="1"/>
    <col min="12804" max="12804" width="13.19921875" style="19" customWidth="1"/>
    <col min="12805" max="12805" width="11.3984375" style="19" customWidth="1"/>
    <col min="12806" max="12806" width="13.5" style="19" customWidth="1"/>
    <col min="12807" max="12808" width="13.19921875" style="19" customWidth="1"/>
    <col min="12809" max="12809" width="11.69921875" style="19" customWidth="1"/>
    <col min="12810" max="12810" width="13.09765625" style="19" customWidth="1"/>
    <col min="12811" max="13056" width="9" style="19"/>
    <col min="13057" max="13057" width="4.59765625" style="19" customWidth="1"/>
    <col min="13058" max="13058" width="32.3984375" style="19" customWidth="1"/>
    <col min="13059" max="13059" width="11.19921875" style="19" customWidth="1"/>
    <col min="13060" max="13060" width="13.19921875" style="19" customWidth="1"/>
    <col min="13061" max="13061" width="11.3984375" style="19" customWidth="1"/>
    <col min="13062" max="13062" width="13.5" style="19" customWidth="1"/>
    <col min="13063" max="13064" width="13.19921875" style="19" customWidth="1"/>
    <col min="13065" max="13065" width="11.69921875" style="19" customWidth="1"/>
    <col min="13066" max="13066" width="13.09765625" style="19" customWidth="1"/>
    <col min="13067" max="13312" width="9" style="19"/>
    <col min="13313" max="13313" width="4.59765625" style="19" customWidth="1"/>
    <col min="13314" max="13314" width="32.3984375" style="19" customWidth="1"/>
    <col min="13315" max="13315" width="11.19921875" style="19" customWidth="1"/>
    <col min="13316" max="13316" width="13.19921875" style="19" customWidth="1"/>
    <col min="13317" max="13317" width="11.3984375" style="19" customWidth="1"/>
    <col min="13318" max="13318" width="13.5" style="19" customWidth="1"/>
    <col min="13319" max="13320" width="13.19921875" style="19" customWidth="1"/>
    <col min="13321" max="13321" width="11.69921875" style="19" customWidth="1"/>
    <col min="13322" max="13322" width="13.09765625" style="19" customWidth="1"/>
    <col min="13323" max="13568" width="9" style="19"/>
    <col min="13569" max="13569" width="4.59765625" style="19" customWidth="1"/>
    <col min="13570" max="13570" width="32.3984375" style="19" customWidth="1"/>
    <col min="13571" max="13571" width="11.19921875" style="19" customWidth="1"/>
    <col min="13572" max="13572" width="13.19921875" style="19" customWidth="1"/>
    <col min="13573" max="13573" width="11.3984375" style="19" customWidth="1"/>
    <col min="13574" max="13574" width="13.5" style="19" customWidth="1"/>
    <col min="13575" max="13576" width="13.19921875" style="19" customWidth="1"/>
    <col min="13577" max="13577" width="11.69921875" style="19" customWidth="1"/>
    <col min="13578" max="13578" width="13.09765625" style="19" customWidth="1"/>
    <col min="13579" max="13824" width="9" style="19"/>
    <col min="13825" max="13825" width="4.59765625" style="19" customWidth="1"/>
    <col min="13826" max="13826" width="32.3984375" style="19" customWidth="1"/>
    <col min="13827" max="13827" width="11.19921875" style="19" customWidth="1"/>
    <col min="13828" max="13828" width="13.19921875" style="19" customWidth="1"/>
    <col min="13829" max="13829" width="11.3984375" style="19" customWidth="1"/>
    <col min="13830" max="13830" width="13.5" style="19" customWidth="1"/>
    <col min="13831" max="13832" width="13.19921875" style="19" customWidth="1"/>
    <col min="13833" max="13833" width="11.69921875" style="19" customWidth="1"/>
    <col min="13834" max="13834" width="13.09765625" style="19" customWidth="1"/>
    <col min="13835" max="14080" width="9" style="19"/>
    <col min="14081" max="14081" width="4.59765625" style="19" customWidth="1"/>
    <col min="14082" max="14082" width="32.3984375" style="19" customWidth="1"/>
    <col min="14083" max="14083" width="11.19921875" style="19" customWidth="1"/>
    <col min="14084" max="14084" width="13.19921875" style="19" customWidth="1"/>
    <col min="14085" max="14085" width="11.3984375" style="19" customWidth="1"/>
    <col min="14086" max="14086" width="13.5" style="19" customWidth="1"/>
    <col min="14087" max="14088" width="13.19921875" style="19" customWidth="1"/>
    <col min="14089" max="14089" width="11.69921875" style="19" customWidth="1"/>
    <col min="14090" max="14090" width="13.09765625" style="19" customWidth="1"/>
    <col min="14091" max="14336" width="9" style="19"/>
    <col min="14337" max="14337" width="4.59765625" style="19" customWidth="1"/>
    <col min="14338" max="14338" width="32.3984375" style="19" customWidth="1"/>
    <col min="14339" max="14339" width="11.19921875" style="19" customWidth="1"/>
    <col min="14340" max="14340" width="13.19921875" style="19" customWidth="1"/>
    <col min="14341" max="14341" width="11.3984375" style="19" customWidth="1"/>
    <col min="14342" max="14342" width="13.5" style="19" customWidth="1"/>
    <col min="14343" max="14344" width="13.19921875" style="19" customWidth="1"/>
    <col min="14345" max="14345" width="11.69921875" style="19" customWidth="1"/>
    <col min="14346" max="14346" width="13.09765625" style="19" customWidth="1"/>
    <col min="14347" max="14592" width="9" style="19"/>
    <col min="14593" max="14593" width="4.59765625" style="19" customWidth="1"/>
    <col min="14594" max="14594" width="32.3984375" style="19" customWidth="1"/>
    <col min="14595" max="14595" width="11.19921875" style="19" customWidth="1"/>
    <col min="14596" max="14596" width="13.19921875" style="19" customWidth="1"/>
    <col min="14597" max="14597" width="11.3984375" style="19" customWidth="1"/>
    <col min="14598" max="14598" width="13.5" style="19" customWidth="1"/>
    <col min="14599" max="14600" width="13.19921875" style="19" customWidth="1"/>
    <col min="14601" max="14601" width="11.69921875" style="19" customWidth="1"/>
    <col min="14602" max="14602" width="13.09765625" style="19" customWidth="1"/>
    <col min="14603" max="14848" width="9" style="19"/>
    <col min="14849" max="14849" width="4.59765625" style="19" customWidth="1"/>
    <col min="14850" max="14850" width="32.3984375" style="19" customWidth="1"/>
    <col min="14851" max="14851" width="11.19921875" style="19" customWidth="1"/>
    <col min="14852" max="14852" width="13.19921875" style="19" customWidth="1"/>
    <col min="14853" max="14853" width="11.3984375" style="19" customWidth="1"/>
    <col min="14854" max="14854" width="13.5" style="19" customWidth="1"/>
    <col min="14855" max="14856" width="13.19921875" style="19" customWidth="1"/>
    <col min="14857" max="14857" width="11.69921875" style="19" customWidth="1"/>
    <col min="14858" max="14858" width="13.09765625" style="19" customWidth="1"/>
    <col min="14859" max="15104" width="9" style="19"/>
    <col min="15105" max="15105" width="4.59765625" style="19" customWidth="1"/>
    <col min="15106" max="15106" width="32.3984375" style="19" customWidth="1"/>
    <col min="15107" max="15107" width="11.19921875" style="19" customWidth="1"/>
    <col min="15108" max="15108" width="13.19921875" style="19" customWidth="1"/>
    <col min="15109" max="15109" width="11.3984375" style="19" customWidth="1"/>
    <col min="15110" max="15110" width="13.5" style="19" customWidth="1"/>
    <col min="15111" max="15112" width="13.19921875" style="19" customWidth="1"/>
    <col min="15113" max="15113" width="11.69921875" style="19" customWidth="1"/>
    <col min="15114" max="15114" width="13.09765625" style="19" customWidth="1"/>
    <col min="15115" max="15360" width="9" style="19"/>
    <col min="15361" max="15361" width="4.59765625" style="19" customWidth="1"/>
    <col min="15362" max="15362" width="32.3984375" style="19" customWidth="1"/>
    <col min="15363" max="15363" width="11.19921875" style="19" customWidth="1"/>
    <col min="15364" max="15364" width="13.19921875" style="19" customWidth="1"/>
    <col min="15365" max="15365" width="11.3984375" style="19" customWidth="1"/>
    <col min="15366" max="15366" width="13.5" style="19" customWidth="1"/>
    <col min="15367" max="15368" width="13.19921875" style="19" customWidth="1"/>
    <col min="15369" max="15369" width="11.69921875" style="19" customWidth="1"/>
    <col min="15370" max="15370" width="13.09765625" style="19" customWidth="1"/>
    <col min="15371" max="15616" width="9" style="19"/>
    <col min="15617" max="15617" width="4.59765625" style="19" customWidth="1"/>
    <col min="15618" max="15618" width="32.3984375" style="19" customWidth="1"/>
    <col min="15619" max="15619" width="11.19921875" style="19" customWidth="1"/>
    <col min="15620" max="15620" width="13.19921875" style="19" customWidth="1"/>
    <col min="15621" max="15621" width="11.3984375" style="19" customWidth="1"/>
    <col min="15622" max="15622" width="13.5" style="19" customWidth="1"/>
    <col min="15623" max="15624" width="13.19921875" style="19" customWidth="1"/>
    <col min="15625" max="15625" width="11.69921875" style="19" customWidth="1"/>
    <col min="15626" max="15626" width="13.09765625" style="19" customWidth="1"/>
    <col min="15627" max="15872" width="9" style="19"/>
    <col min="15873" max="15873" width="4.59765625" style="19" customWidth="1"/>
    <col min="15874" max="15874" width="32.3984375" style="19" customWidth="1"/>
    <col min="15875" max="15875" width="11.19921875" style="19" customWidth="1"/>
    <col min="15876" max="15876" width="13.19921875" style="19" customWidth="1"/>
    <col min="15877" max="15877" width="11.3984375" style="19" customWidth="1"/>
    <col min="15878" max="15878" width="13.5" style="19" customWidth="1"/>
    <col min="15879" max="15880" width="13.19921875" style="19" customWidth="1"/>
    <col min="15881" max="15881" width="11.69921875" style="19" customWidth="1"/>
    <col min="15882" max="15882" width="13.09765625" style="19" customWidth="1"/>
    <col min="15883" max="16128" width="9" style="19"/>
    <col min="16129" max="16129" width="4.59765625" style="19" customWidth="1"/>
    <col min="16130" max="16130" width="32.3984375" style="19" customWidth="1"/>
    <col min="16131" max="16131" width="11.19921875" style="19" customWidth="1"/>
    <col min="16132" max="16132" width="13.19921875" style="19" customWidth="1"/>
    <col min="16133" max="16133" width="11.3984375" style="19" customWidth="1"/>
    <col min="16134" max="16134" width="13.5" style="19" customWidth="1"/>
    <col min="16135" max="16136" width="13.19921875" style="19" customWidth="1"/>
    <col min="16137" max="16137" width="11.69921875" style="19" customWidth="1"/>
    <col min="16138" max="16138" width="13.09765625" style="19" customWidth="1"/>
    <col min="16139" max="16384" width="9" style="19"/>
  </cols>
  <sheetData>
    <row r="1" spans="1:10" x14ac:dyDescent="0.35">
      <c r="I1" s="334" t="s">
        <v>259</v>
      </c>
      <c r="J1" s="334"/>
    </row>
    <row r="2" spans="1:10" ht="84.75" customHeight="1" x14ac:dyDescent="0.35">
      <c r="A2" s="300" t="s">
        <v>260</v>
      </c>
      <c r="B2" s="300"/>
      <c r="C2" s="300"/>
      <c r="D2" s="300"/>
      <c r="E2" s="300"/>
      <c r="F2" s="300"/>
      <c r="G2" s="300"/>
      <c r="H2" s="300"/>
      <c r="I2" s="300"/>
      <c r="J2" s="300"/>
    </row>
    <row r="3" spans="1:10" s="319" customFormat="1" ht="18.75" customHeight="1" x14ac:dyDescent="0.25">
      <c r="A3" s="25" t="s">
        <v>129</v>
      </c>
      <c r="B3" s="25" t="s">
        <v>248</v>
      </c>
      <c r="C3" s="25" t="s">
        <v>261</v>
      </c>
      <c r="D3" s="25"/>
      <c r="E3" s="25"/>
      <c r="F3" s="25"/>
      <c r="G3" s="25"/>
      <c r="H3" s="25"/>
      <c r="I3" s="25"/>
      <c r="J3" s="25"/>
    </row>
    <row r="4" spans="1:10" s="319" customFormat="1" ht="18.75" customHeight="1" x14ac:dyDescent="0.25">
      <c r="A4" s="25"/>
      <c r="B4" s="25"/>
      <c r="C4" s="25" t="s">
        <v>262</v>
      </c>
      <c r="D4" s="25"/>
      <c r="E4" s="25" t="s">
        <v>263</v>
      </c>
      <c r="F4" s="25"/>
      <c r="G4" s="25" t="s">
        <v>264</v>
      </c>
      <c r="H4" s="25"/>
      <c r="I4" s="25" t="s">
        <v>265</v>
      </c>
      <c r="J4" s="25"/>
    </row>
    <row r="5" spans="1:10" ht="47.4" customHeight="1" x14ac:dyDescent="0.35">
      <c r="A5" s="335"/>
      <c r="B5" s="335"/>
      <c r="C5" s="336" t="s">
        <v>266</v>
      </c>
      <c r="D5" s="337" t="s">
        <v>267</v>
      </c>
      <c r="E5" s="336" t="s">
        <v>266</v>
      </c>
      <c r="F5" s="336" t="s">
        <v>267</v>
      </c>
      <c r="G5" s="336" t="s">
        <v>266</v>
      </c>
      <c r="H5" s="336" t="s">
        <v>267</v>
      </c>
      <c r="I5" s="337" t="s">
        <v>266</v>
      </c>
      <c r="J5" s="337" t="s">
        <v>267</v>
      </c>
    </row>
    <row r="6" spans="1:10" x14ac:dyDescent="0.35">
      <c r="A6" s="326">
        <v>1</v>
      </c>
      <c r="B6" s="326">
        <v>2</v>
      </c>
      <c r="C6" s="326">
        <v>3</v>
      </c>
      <c r="D6" s="326">
        <v>4</v>
      </c>
      <c r="E6" s="328">
        <v>5</v>
      </c>
      <c r="F6" s="328">
        <v>6</v>
      </c>
      <c r="G6" s="328">
        <v>7</v>
      </c>
      <c r="H6" s="328">
        <v>8</v>
      </c>
      <c r="I6" s="328">
        <v>9</v>
      </c>
      <c r="J6" s="328">
        <v>10</v>
      </c>
    </row>
    <row r="7" spans="1:10" x14ac:dyDescent="0.35">
      <c r="A7" s="322">
        <v>1</v>
      </c>
      <c r="B7" s="338" t="s">
        <v>268</v>
      </c>
      <c r="C7" s="339">
        <v>10.598000000000001</v>
      </c>
      <c r="D7" s="339">
        <v>23.023</v>
      </c>
      <c r="E7" s="340"/>
      <c r="F7" s="340"/>
      <c r="G7" s="340"/>
      <c r="H7" s="340"/>
      <c r="I7" s="340"/>
      <c r="J7" s="340"/>
    </row>
    <row r="8" spans="1:10" ht="21.75" customHeight="1" x14ac:dyDescent="0.35">
      <c r="A8" s="322">
        <v>2</v>
      </c>
      <c r="B8" s="338" t="s">
        <v>269</v>
      </c>
      <c r="C8" s="339">
        <v>0.34699999999999998</v>
      </c>
      <c r="D8" s="339">
        <v>0.61399999999999999</v>
      </c>
      <c r="E8" s="340"/>
      <c r="F8" s="340"/>
      <c r="G8" s="340"/>
      <c r="H8" s="340"/>
      <c r="I8" s="340"/>
      <c r="J8" s="340"/>
    </row>
    <row r="9" spans="1:10" x14ac:dyDescent="0.35">
      <c r="A9" s="322">
        <v>3</v>
      </c>
      <c r="B9" s="338" t="s">
        <v>270</v>
      </c>
      <c r="C9" s="339">
        <v>2.3980000000000001</v>
      </c>
      <c r="D9" s="339">
        <v>1.9870000000000001</v>
      </c>
      <c r="E9" s="340"/>
      <c r="F9" s="340"/>
      <c r="G9" s="340"/>
      <c r="H9" s="340"/>
      <c r="I9" s="340"/>
      <c r="J9" s="340"/>
    </row>
    <row r="10" spans="1:10" x14ac:dyDescent="0.35">
      <c r="A10" s="322">
        <v>4</v>
      </c>
      <c r="B10" s="327" t="s">
        <v>271</v>
      </c>
      <c r="C10" s="341"/>
      <c r="D10" s="341"/>
      <c r="E10" s="339">
        <v>2.1539999999999999</v>
      </c>
      <c r="F10" s="339">
        <v>0.99399999999999999</v>
      </c>
      <c r="G10" s="340"/>
      <c r="H10" s="340"/>
      <c r="I10" s="340"/>
      <c r="J10" s="340"/>
    </row>
    <row r="11" spans="1:10" x14ac:dyDescent="0.35">
      <c r="A11" s="322">
        <v>5</v>
      </c>
      <c r="B11" s="338" t="s">
        <v>272</v>
      </c>
      <c r="C11" s="339"/>
      <c r="D11" s="339"/>
      <c r="E11" s="339">
        <v>0.14699999999999999</v>
      </c>
      <c r="F11" s="339">
        <v>0.186</v>
      </c>
      <c r="G11" s="339" t="s">
        <v>273</v>
      </c>
      <c r="H11" s="339" t="s">
        <v>274</v>
      </c>
      <c r="I11" s="339" t="s">
        <v>275</v>
      </c>
      <c r="J11" s="339" t="s">
        <v>276</v>
      </c>
    </row>
    <row r="12" spans="1:10" x14ac:dyDescent="0.35">
      <c r="A12" s="322">
        <v>6</v>
      </c>
      <c r="B12" s="338" t="s">
        <v>277</v>
      </c>
      <c r="C12" s="339"/>
      <c r="D12" s="339"/>
      <c r="E12" s="339"/>
      <c r="F12" s="339"/>
      <c r="G12" s="339" t="s">
        <v>273</v>
      </c>
      <c r="H12" s="339" t="s">
        <v>273</v>
      </c>
      <c r="I12" s="339">
        <v>6.383</v>
      </c>
      <c r="J12" s="339">
        <v>0.91900000000000004</v>
      </c>
    </row>
    <row r="13" spans="1:10" x14ac:dyDescent="0.35">
      <c r="A13" s="322">
        <v>7</v>
      </c>
      <c r="B13" s="338" t="s">
        <v>278</v>
      </c>
      <c r="C13" s="339"/>
      <c r="D13" s="339"/>
      <c r="E13" s="339"/>
      <c r="F13" s="339"/>
      <c r="G13" s="339"/>
      <c r="H13" s="339"/>
      <c r="I13" s="339">
        <v>0.437</v>
      </c>
      <c r="J13" s="339">
        <v>3.9E-2</v>
      </c>
    </row>
    <row r="14" spans="1:10" x14ac:dyDescent="0.35">
      <c r="A14" s="322">
        <v>8</v>
      </c>
      <c r="B14" s="338" t="s">
        <v>279</v>
      </c>
      <c r="C14" s="339"/>
      <c r="D14" s="339"/>
      <c r="E14" s="339"/>
      <c r="F14" s="339"/>
      <c r="G14" s="339"/>
      <c r="H14" s="339"/>
      <c r="I14" s="339">
        <v>1.34</v>
      </c>
      <c r="J14" s="339">
        <v>0.35599999999999998</v>
      </c>
    </row>
    <row r="16" spans="1:10" x14ac:dyDescent="0.35">
      <c r="E16" s="342"/>
      <c r="G16" s="332"/>
    </row>
  </sheetData>
  <mergeCells count="9">
    <mergeCell ref="I1:J1"/>
    <mergeCell ref="A2:J2"/>
    <mergeCell ref="A3:A5"/>
    <mergeCell ref="B3:B5"/>
    <mergeCell ref="C3:J3"/>
    <mergeCell ref="C4:D4"/>
    <mergeCell ref="E4:F4"/>
    <mergeCell ref="G4:H4"/>
    <mergeCell ref="I4:J4"/>
  </mergeCells>
  <pageMargins left="0.39370078740157483" right="0.19685039370078741" top="0.98425196850393704" bottom="0.59055118110236227" header="0.51181102362204722" footer="0.51181102362204722"/>
  <pageSetup paperSize="9" scale="88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topLeftCell="A7" zoomScaleNormal="75" zoomScaleSheetLayoutView="75" workbookViewId="0">
      <selection activeCell="A15" sqref="A15:E18"/>
    </sheetView>
  </sheetViews>
  <sheetFormatPr defaultColWidth="9" defaultRowHeight="18" x14ac:dyDescent="0.35"/>
  <cols>
    <col min="1" max="1" width="25.5" style="225" customWidth="1"/>
    <col min="2" max="2" width="11.69921875" style="225" customWidth="1"/>
    <col min="3" max="3" width="11.19921875" style="225" customWidth="1"/>
    <col min="4" max="4" width="11" style="225" customWidth="1"/>
    <col min="5" max="5" width="18.19921875" style="225" bestFit="1" customWidth="1"/>
    <col min="6" max="256" width="9" style="225"/>
    <col min="257" max="257" width="25.5" style="225" customWidth="1"/>
    <col min="258" max="258" width="11.69921875" style="225" customWidth="1"/>
    <col min="259" max="259" width="11.19921875" style="225" customWidth="1"/>
    <col min="260" max="260" width="11" style="225" customWidth="1"/>
    <col min="261" max="261" width="18.19921875" style="225" bestFit="1" customWidth="1"/>
    <col min="262" max="512" width="9" style="225"/>
    <col min="513" max="513" width="25.5" style="225" customWidth="1"/>
    <col min="514" max="514" width="11.69921875" style="225" customWidth="1"/>
    <col min="515" max="515" width="11.19921875" style="225" customWidth="1"/>
    <col min="516" max="516" width="11" style="225" customWidth="1"/>
    <col min="517" max="517" width="18.19921875" style="225" bestFit="1" customWidth="1"/>
    <col min="518" max="768" width="9" style="225"/>
    <col min="769" max="769" width="25.5" style="225" customWidth="1"/>
    <col min="770" max="770" width="11.69921875" style="225" customWidth="1"/>
    <col min="771" max="771" width="11.19921875" style="225" customWidth="1"/>
    <col min="772" max="772" width="11" style="225" customWidth="1"/>
    <col min="773" max="773" width="18.19921875" style="225" bestFit="1" customWidth="1"/>
    <col min="774" max="1024" width="9" style="225"/>
    <col min="1025" max="1025" width="25.5" style="225" customWidth="1"/>
    <col min="1026" max="1026" width="11.69921875" style="225" customWidth="1"/>
    <col min="1027" max="1027" width="11.19921875" style="225" customWidth="1"/>
    <col min="1028" max="1028" width="11" style="225" customWidth="1"/>
    <col min="1029" max="1029" width="18.19921875" style="225" bestFit="1" customWidth="1"/>
    <col min="1030" max="1280" width="9" style="225"/>
    <col min="1281" max="1281" width="25.5" style="225" customWidth="1"/>
    <col min="1282" max="1282" width="11.69921875" style="225" customWidth="1"/>
    <col min="1283" max="1283" width="11.19921875" style="225" customWidth="1"/>
    <col min="1284" max="1284" width="11" style="225" customWidth="1"/>
    <col min="1285" max="1285" width="18.19921875" style="225" bestFit="1" customWidth="1"/>
    <col min="1286" max="1536" width="9" style="225"/>
    <col min="1537" max="1537" width="25.5" style="225" customWidth="1"/>
    <col min="1538" max="1538" width="11.69921875" style="225" customWidth="1"/>
    <col min="1539" max="1539" width="11.19921875" style="225" customWidth="1"/>
    <col min="1540" max="1540" width="11" style="225" customWidth="1"/>
    <col min="1541" max="1541" width="18.19921875" style="225" bestFit="1" customWidth="1"/>
    <col min="1542" max="1792" width="9" style="225"/>
    <col min="1793" max="1793" width="25.5" style="225" customWidth="1"/>
    <col min="1794" max="1794" width="11.69921875" style="225" customWidth="1"/>
    <col min="1795" max="1795" width="11.19921875" style="225" customWidth="1"/>
    <col min="1796" max="1796" width="11" style="225" customWidth="1"/>
    <col min="1797" max="1797" width="18.19921875" style="225" bestFit="1" customWidth="1"/>
    <col min="1798" max="2048" width="9" style="225"/>
    <col min="2049" max="2049" width="25.5" style="225" customWidth="1"/>
    <col min="2050" max="2050" width="11.69921875" style="225" customWidth="1"/>
    <col min="2051" max="2051" width="11.19921875" style="225" customWidth="1"/>
    <col min="2052" max="2052" width="11" style="225" customWidth="1"/>
    <col min="2053" max="2053" width="18.19921875" style="225" bestFit="1" customWidth="1"/>
    <col min="2054" max="2304" width="9" style="225"/>
    <col min="2305" max="2305" width="25.5" style="225" customWidth="1"/>
    <col min="2306" max="2306" width="11.69921875" style="225" customWidth="1"/>
    <col min="2307" max="2307" width="11.19921875" style="225" customWidth="1"/>
    <col min="2308" max="2308" width="11" style="225" customWidth="1"/>
    <col min="2309" max="2309" width="18.19921875" style="225" bestFit="1" customWidth="1"/>
    <col min="2310" max="2560" width="9" style="225"/>
    <col min="2561" max="2561" width="25.5" style="225" customWidth="1"/>
    <col min="2562" max="2562" width="11.69921875" style="225" customWidth="1"/>
    <col min="2563" max="2563" width="11.19921875" style="225" customWidth="1"/>
    <col min="2564" max="2564" width="11" style="225" customWidth="1"/>
    <col min="2565" max="2565" width="18.19921875" style="225" bestFit="1" customWidth="1"/>
    <col min="2566" max="2816" width="9" style="225"/>
    <col min="2817" max="2817" width="25.5" style="225" customWidth="1"/>
    <col min="2818" max="2818" width="11.69921875" style="225" customWidth="1"/>
    <col min="2819" max="2819" width="11.19921875" style="225" customWidth="1"/>
    <col min="2820" max="2820" width="11" style="225" customWidth="1"/>
    <col min="2821" max="2821" width="18.19921875" style="225" bestFit="1" customWidth="1"/>
    <col min="2822" max="3072" width="9" style="225"/>
    <col min="3073" max="3073" width="25.5" style="225" customWidth="1"/>
    <col min="3074" max="3074" width="11.69921875" style="225" customWidth="1"/>
    <col min="3075" max="3075" width="11.19921875" style="225" customWidth="1"/>
    <col min="3076" max="3076" width="11" style="225" customWidth="1"/>
    <col min="3077" max="3077" width="18.19921875" style="225" bestFit="1" customWidth="1"/>
    <col min="3078" max="3328" width="9" style="225"/>
    <col min="3329" max="3329" width="25.5" style="225" customWidth="1"/>
    <col min="3330" max="3330" width="11.69921875" style="225" customWidth="1"/>
    <col min="3331" max="3331" width="11.19921875" style="225" customWidth="1"/>
    <col min="3332" max="3332" width="11" style="225" customWidth="1"/>
    <col min="3333" max="3333" width="18.19921875" style="225" bestFit="1" customWidth="1"/>
    <col min="3334" max="3584" width="9" style="225"/>
    <col min="3585" max="3585" width="25.5" style="225" customWidth="1"/>
    <col min="3586" max="3586" width="11.69921875" style="225" customWidth="1"/>
    <col min="3587" max="3587" width="11.19921875" style="225" customWidth="1"/>
    <col min="3588" max="3588" width="11" style="225" customWidth="1"/>
    <col min="3589" max="3589" width="18.19921875" style="225" bestFit="1" customWidth="1"/>
    <col min="3590" max="3840" width="9" style="225"/>
    <col min="3841" max="3841" width="25.5" style="225" customWidth="1"/>
    <col min="3842" max="3842" width="11.69921875" style="225" customWidth="1"/>
    <col min="3843" max="3843" width="11.19921875" style="225" customWidth="1"/>
    <col min="3844" max="3844" width="11" style="225" customWidth="1"/>
    <col min="3845" max="3845" width="18.19921875" style="225" bestFit="1" customWidth="1"/>
    <col min="3846" max="4096" width="9" style="225"/>
    <col min="4097" max="4097" width="25.5" style="225" customWidth="1"/>
    <col min="4098" max="4098" width="11.69921875" style="225" customWidth="1"/>
    <col min="4099" max="4099" width="11.19921875" style="225" customWidth="1"/>
    <col min="4100" max="4100" width="11" style="225" customWidth="1"/>
    <col min="4101" max="4101" width="18.19921875" style="225" bestFit="1" customWidth="1"/>
    <col min="4102" max="4352" width="9" style="225"/>
    <col min="4353" max="4353" width="25.5" style="225" customWidth="1"/>
    <col min="4354" max="4354" width="11.69921875" style="225" customWidth="1"/>
    <col min="4355" max="4355" width="11.19921875" style="225" customWidth="1"/>
    <col min="4356" max="4356" width="11" style="225" customWidth="1"/>
    <col min="4357" max="4357" width="18.19921875" style="225" bestFit="1" customWidth="1"/>
    <col min="4358" max="4608" width="9" style="225"/>
    <col min="4609" max="4609" width="25.5" style="225" customWidth="1"/>
    <col min="4610" max="4610" width="11.69921875" style="225" customWidth="1"/>
    <col min="4611" max="4611" width="11.19921875" style="225" customWidth="1"/>
    <col min="4612" max="4612" width="11" style="225" customWidth="1"/>
    <col min="4613" max="4613" width="18.19921875" style="225" bestFit="1" customWidth="1"/>
    <col min="4614" max="4864" width="9" style="225"/>
    <col min="4865" max="4865" width="25.5" style="225" customWidth="1"/>
    <col min="4866" max="4866" width="11.69921875" style="225" customWidth="1"/>
    <col min="4867" max="4867" width="11.19921875" style="225" customWidth="1"/>
    <col min="4868" max="4868" width="11" style="225" customWidth="1"/>
    <col min="4869" max="4869" width="18.19921875" style="225" bestFit="1" customWidth="1"/>
    <col min="4870" max="5120" width="9" style="225"/>
    <col min="5121" max="5121" width="25.5" style="225" customWidth="1"/>
    <col min="5122" max="5122" width="11.69921875" style="225" customWidth="1"/>
    <col min="5123" max="5123" width="11.19921875" style="225" customWidth="1"/>
    <col min="5124" max="5124" width="11" style="225" customWidth="1"/>
    <col min="5125" max="5125" width="18.19921875" style="225" bestFit="1" customWidth="1"/>
    <col min="5126" max="5376" width="9" style="225"/>
    <col min="5377" max="5377" width="25.5" style="225" customWidth="1"/>
    <col min="5378" max="5378" width="11.69921875" style="225" customWidth="1"/>
    <col min="5379" max="5379" width="11.19921875" style="225" customWidth="1"/>
    <col min="5380" max="5380" width="11" style="225" customWidth="1"/>
    <col min="5381" max="5381" width="18.19921875" style="225" bestFit="1" customWidth="1"/>
    <col min="5382" max="5632" width="9" style="225"/>
    <col min="5633" max="5633" width="25.5" style="225" customWidth="1"/>
    <col min="5634" max="5634" width="11.69921875" style="225" customWidth="1"/>
    <col min="5635" max="5635" width="11.19921875" style="225" customWidth="1"/>
    <col min="5636" max="5636" width="11" style="225" customWidth="1"/>
    <col min="5637" max="5637" width="18.19921875" style="225" bestFit="1" customWidth="1"/>
    <col min="5638" max="5888" width="9" style="225"/>
    <col min="5889" max="5889" width="25.5" style="225" customWidth="1"/>
    <col min="5890" max="5890" width="11.69921875" style="225" customWidth="1"/>
    <col min="5891" max="5891" width="11.19921875" style="225" customWidth="1"/>
    <col min="5892" max="5892" width="11" style="225" customWidth="1"/>
    <col min="5893" max="5893" width="18.19921875" style="225" bestFit="1" customWidth="1"/>
    <col min="5894" max="6144" width="9" style="225"/>
    <col min="6145" max="6145" width="25.5" style="225" customWidth="1"/>
    <col min="6146" max="6146" width="11.69921875" style="225" customWidth="1"/>
    <col min="6147" max="6147" width="11.19921875" style="225" customWidth="1"/>
    <col min="6148" max="6148" width="11" style="225" customWidth="1"/>
    <col min="6149" max="6149" width="18.19921875" style="225" bestFit="1" customWidth="1"/>
    <col min="6150" max="6400" width="9" style="225"/>
    <col min="6401" max="6401" width="25.5" style="225" customWidth="1"/>
    <col min="6402" max="6402" width="11.69921875" style="225" customWidth="1"/>
    <col min="6403" max="6403" width="11.19921875" style="225" customWidth="1"/>
    <col min="6404" max="6404" width="11" style="225" customWidth="1"/>
    <col min="6405" max="6405" width="18.19921875" style="225" bestFit="1" customWidth="1"/>
    <col min="6406" max="6656" width="9" style="225"/>
    <col min="6657" max="6657" width="25.5" style="225" customWidth="1"/>
    <col min="6658" max="6658" width="11.69921875" style="225" customWidth="1"/>
    <col min="6659" max="6659" width="11.19921875" style="225" customWidth="1"/>
    <col min="6660" max="6660" width="11" style="225" customWidth="1"/>
    <col min="6661" max="6661" width="18.19921875" style="225" bestFit="1" customWidth="1"/>
    <col min="6662" max="6912" width="9" style="225"/>
    <col min="6913" max="6913" width="25.5" style="225" customWidth="1"/>
    <col min="6914" max="6914" width="11.69921875" style="225" customWidth="1"/>
    <col min="6915" max="6915" width="11.19921875" style="225" customWidth="1"/>
    <col min="6916" max="6916" width="11" style="225" customWidth="1"/>
    <col min="6917" max="6917" width="18.19921875" style="225" bestFit="1" customWidth="1"/>
    <col min="6918" max="7168" width="9" style="225"/>
    <col min="7169" max="7169" width="25.5" style="225" customWidth="1"/>
    <col min="7170" max="7170" width="11.69921875" style="225" customWidth="1"/>
    <col min="7171" max="7171" width="11.19921875" style="225" customWidth="1"/>
    <col min="7172" max="7172" width="11" style="225" customWidth="1"/>
    <col min="7173" max="7173" width="18.19921875" style="225" bestFit="1" customWidth="1"/>
    <col min="7174" max="7424" width="9" style="225"/>
    <col min="7425" max="7425" width="25.5" style="225" customWidth="1"/>
    <col min="7426" max="7426" width="11.69921875" style="225" customWidth="1"/>
    <col min="7427" max="7427" width="11.19921875" style="225" customWidth="1"/>
    <col min="7428" max="7428" width="11" style="225" customWidth="1"/>
    <col min="7429" max="7429" width="18.19921875" style="225" bestFit="1" customWidth="1"/>
    <col min="7430" max="7680" width="9" style="225"/>
    <col min="7681" max="7681" width="25.5" style="225" customWidth="1"/>
    <col min="7682" max="7682" width="11.69921875" style="225" customWidth="1"/>
    <col min="7683" max="7683" width="11.19921875" style="225" customWidth="1"/>
    <col min="7684" max="7684" width="11" style="225" customWidth="1"/>
    <col min="7685" max="7685" width="18.19921875" style="225" bestFit="1" customWidth="1"/>
    <col min="7686" max="7936" width="9" style="225"/>
    <col min="7937" max="7937" width="25.5" style="225" customWidth="1"/>
    <col min="7938" max="7938" width="11.69921875" style="225" customWidth="1"/>
    <col min="7939" max="7939" width="11.19921875" style="225" customWidth="1"/>
    <col min="7940" max="7940" width="11" style="225" customWidth="1"/>
    <col min="7941" max="7941" width="18.19921875" style="225" bestFit="1" customWidth="1"/>
    <col min="7942" max="8192" width="9" style="225"/>
    <col min="8193" max="8193" width="25.5" style="225" customWidth="1"/>
    <col min="8194" max="8194" width="11.69921875" style="225" customWidth="1"/>
    <col min="8195" max="8195" width="11.19921875" style="225" customWidth="1"/>
    <col min="8196" max="8196" width="11" style="225" customWidth="1"/>
    <col min="8197" max="8197" width="18.19921875" style="225" bestFit="1" customWidth="1"/>
    <col min="8198" max="8448" width="9" style="225"/>
    <col min="8449" max="8449" width="25.5" style="225" customWidth="1"/>
    <col min="8450" max="8450" width="11.69921875" style="225" customWidth="1"/>
    <col min="8451" max="8451" width="11.19921875" style="225" customWidth="1"/>
    <col min="8452" max="8452" width="11" style="225" customWidth="1"/>
    <col min="8453" max="8453" width="18.19921875" style="225" bestFit="1" customWidth="1"/>
    <col min="8454" max="8704" width="9" style="225"/>
    <col min="8705" max="8705" width="25.5" style="225" customWidth="1"/>
    <col min="8706" max="8706" width="11.69921875" style="225" customWidth="1"/>
    <col min="8707" max="8707" width="11.19921875" style="225" customWidth="1"/>
    <col min="8708" max="8708" width="11" style="225" customWidth="1"/>
    <col min="8709" max="8709" width="18.19921875" style="225" bestFit="1" customWidth="1"/>
    <col min="8710" max="8960" width="9" style="225"/>
    <col min="8961" max="8961" width="25.5" style="225" customWidth="1"/>
    <col min="8962" max="8962" width="11.69921875" style="225" customWidth="1"/>
    <col min="8963" max="8963" width="11.19921875" style="225" customWidth="1"/>
    <col min="8964" max="8964" width="11" style="225" customWidth="1"/>
    <col min="8965" max="8965" width="18.19921875" style="225" bestFit="1" customWidth="1"/>
    <col min="8966" max="9216" width="9" style="225"/>
    <col min="9217" max="9217" width="25.5" style="225" customWidth="1"/>
    <col min="9218" max="9218" width="11.69921875" style="225" customWidth="1"/>
    <col min="9219" max="9219" width="11.19921875" style="225" customWidth="1"/>
    <col min="9220" max="9220" width="11" style="225" customWidth="1"/>
    <col min="9221" max="9221" width="18.19921875" style="225" bestFit="1" customWidth="1"/>
    <col min="9222" max="9472" width="9" style="225"/>
    <col min="9473" max="9473" width="25.5" style="225" customWidth="1"/>
    <col min="9474" max="9474" width="11.69921875" style="225" customWidth="1"/>
    <col min="9475" max="9475" width="11.19921875" style="225" customWidth="1"/>
    <col min="9476" max="9476" width="11" style="225" customWidth="1"/>
    <col min="9477" max="9477" width="18.19921875" style="225" bestFit="1" customWidth="1"/>
    <col min="9478" max="9728" width="9" style="225"/>
    <col min="9729" max="9729" width="25.5" style="225" customWidth="1"/>
    <col min="9730" max="9730" width="11.69921875" style="225" customWidth="1"/>
    <col min="9731" max="9731" width="11.19921875" style="225" customWidth="1"/>
    <col min="9732" max="9732" width="11" style="225" customWidth="1"/>
    <col min="9733" max="9733" width="18.19921875" style="225" bestFit="1" customWidth="1"/>
    <col min="9734" max="9984" width="9" style="225"/>
    <col min="9985" max="9985" width="25.5" style="225" customWidth="1"/>
    <col min="9986" max="9986" width="11.69921875" style="225" customWidth="1"/>
    <col min="9987" max="9987" width="11.19921875" style="225" customWidth="1"/>
    <col min="9988" max="9988" width="11" style="225" customWidth="1"/>
    <col min="9989" max="9989" width="18.19921875" style="225" bestFit="1" customWidth="1"/>
    <col min="9990" max="10240" width="9" style="225"/>
    <col min="10241" max="10241" width="25.5" style="225" customWidth="1"/>
    <col min="10242" max="10242" width="11.69921875" style="225" customWidth="1"/>
    <col min="10243" max="10243" width="11.19921875" style="225" customWidth="1"/>
    <col min="10244" max="10244" width="11" style="225" customWidth="1"/>
    <col min="10245" max="10245" width="18.19921875" style="225" bestFit="1" customWidth="1"/>
    <col min="10246" max="10496" width="9" style="225"/>
    <col min="10497" max="10497" width="25.5" style="225" customWidth="1"/>
    <col min="10498" max="10498" width="11.69921875" style="225" customWidth="1"/>
    <col min="10499" max="10499" width="11.19921875" style="225" customWidth="1"/>
    <col min="10500" max="10500" width="11" style="225" customWidth="1"/>
    <col min="10501" max="10501" width="18.19921875" style="225" bestFit="1" customWidth="1"/>
    <col min="10502" max="10752" width="9" style="225"/>
    <col min="10753" max="10753" width="25.5" style="225" customWidth="1"/>
    <col min="10754" max="10754" width="11.69921875" style="225" customWidth="1"/>
    <col min="10755" max="10755" width="11.19921875" style="225" customWidth="1"/>
    <col min="10756" max="10756" width="11" style="225" customWidth="1"/>
    <col min="10757" max="10757" width="18.19921875" style="225" bestFit="1" customWidth="1"/>
    <col min="10758" max="11008" width="9" style="225"/>
    <col min="11009" max="11009" width="25.5" style="225" customWidth="1"/>
    <col min="11010" max="11010" width="11.69921875" style="225" customWidth="1"/>
    <col min="11011" max="11011" width="11.19921875" style="225" customWidth="1"/>
    <col min="11012" max="11012" width="11" style="225" customWidth="1"/>
    <col min="11013" max="11013" width="18.19921875" style="225" bestFit="1" customWidth="1"/>
    <col min="11014" max="11264" width="9" style="225"/>
    <col min="11265" max="11265" width="25.5" style="225" customWidth="1"/>
    <col min="11266" max="11266" width="11.69921875" style="225" customWidth="1"/>
    <col min="11267" max="11267" width="11.19921875" style="225" customWidth="1"/>
    <col min="11268" max="11268" width="11" style="225" customWidth="1"/>
    <col min="11269" max="11269" width="18.19921875" style="225" bestFit="1" customWidth="1"/>
    <col min="11270" max="11520" width="9" style="225"/>
    <col min="11521" max="11521" width="25.5" style="225" customWidth="1"/>
    <col min="11522" max="11522" width="11.69921875" style="225" customWidth="1"/>
    <col min="11523" max="11523" width="11.19921875" style="225" customWidth="1"/>
    <col min="11524" max="11524" width="11" style="225" customWidth="1"/>
    <col min="11525" max="11525" width="18.19921875" style="225" bestFit="1" customWidth="1"/>
    <col min="11526" max="11776" width="9" style="225"/>
    <col min="11777" max="11777" width="25.5" style="225" customWidth="1"/>
    <col min="11778" max="11778" width="11.69921875" style="225" customWidth="1"/>
    <col min="11779" max="11779" width="11.19921875" style="225" customWidth="1"/>
    <col min="11780" max="11780" width="11" style="225" customWidth="1"/>
    <col min="11781" max="11781" width="18.19921875" style="225" bestFit="1" customWidth="1"/>
    <col min="11782" max="12032" width="9" style="225"/>
    <col min="12033" max="12033" width="25.5" style="225" customWidth="1"/>
    <col min="12034" max="12034" width="11.69921875" style="225" customWidth="1"/>
    <col min="12035" max="12035" width="11.19921875" style="225" customWidth="1"/>
    <col min="12036" max="12036" width="11" style="225" customWidth="1"/>
    <col min="12037" max="12037" width="18.19921875" style="225" bestFit="1" customWidth="1"/>
    <col min="12038" max="12288" width="9" style="225"/>
    <col min="12289" max="12289" width="25.5" style="225" customWidth="1"/>
    <col min="12290" max="12290" width="11.69921875" style="225" customWidth="1"/>
    <col min="12291" max="12291" width="11.19921875" style="225" customWidth="1"/>
    <col min="12292" max="12292" width="11" style="225" customWidth="1"/>
    <col min="12293" max="12293" width="18.19921875" style="225" bestFit="1" customWidth="1"/>
    <col min="12294" max="12544" width="9" style="225"/>
    <col min="12545" max="12545" width="25.5" style="225" customWidth="1"/>
    <col min="12546" max="12546" width="11.69921875" style="225" customWidth="1"/>
    <col min="12547" max="12547" width="11.19921875" style="225" customWidth="1"/>
    <col min="12548" max="12548" width="11" style="225" customWidth="1"/>
    <col min="12549" max="12549" width="18.19921875" style="225" bestFit="1" customWidth="1"/>
    <col min="12550" max="12800" width="9" style="225"/>
    <col min="12801" max="12801" width="25.5" style="225" customWidth="1"/>
    <col min="12802" max="12802" width="11.69921875" style="225" customWidth="1"/>
    <col min="12803" max="12803" width="11.19921875" style="225" customWidth="1"/>
    <col min="12804" max="12804" width="11" style="225" customWidth="1"/>
    <col min="12805" max="12805" width="18.19921875" style="225" bestFit="1" customWidth="1"/>
    <col min="12806" max="13056" width="9" style="225"/>
    <col min="13057" max="13057" width="25.5" style="225" customWidth="1"/>
    <col min="13058" max="13058" width="11.69921875" style="225" customWidth="1"/>
    <col min="13059" max="13059" width="11.19921875" style="225" customWidth="1"/>
    <col min="13060" max="13060" width="11" style="225" customWidth="1"/>
    <col min="13061" max="13061" width="18.19921875" style="225" bestFit="1" customWidth="1"/>
    <col min="13062" max="13312" width="9" style="225"/>
    <col min="13313" max="13313" width="25.5" style="225" customWidth="1"/>
    <col min="13314" max="13314" width="11.69921875" style="225" customWidth="1"/>
    <col min="13315" max="13315" width="11.19921875" style="225" customWidth="1"/>
    <col min="13316" max="13316" width="11" style="225" customWidth="1"/>
    <col min="13317" max="13317" width="18.19921875" style="225" bestFit="1" customWidth="1"/>
    <col min="13318" max="13568" width="9" style="225"/>
    <col min="13569" max="13569" width="25.5" style="225" customWidth="1"/>
    <col min="13570" max="13570" width="11.69921875" style="225" customWidth="1"/>
    <col min="13571" max="13571" width="11.19921875" style="225" customWidth="1"/>
    <col min="13572" max="13572" width="11" style="225" customWidth="1"/>
    <col min="13573" max="13573" width="18.19921875" style="225" bestFit="1" customWidth="1"/>
    <col min="13574" max="13824" width="9" style="225"/>
    <col min="13825" max="13825" width="25.5" style="225" customWidth="1"/>
    <col min="13826" max="13826" width="11.69921875" style="225" customWidth="1"/>
    <col min="13827" max="13827" width="11.19921875" style="225" customWidth="1"/>
    <col min="13828" max="13828" width="11" style="225" customWidth="1"/>
    <col min="13829" max="13829" width="18.19921875" style="225" bestFit="1" customWidth="1"/>
    <col min="13830" max="14080" width="9" style="225"/>
    <col min="14081" max="14081" width="25.5" style="225" customWidth="1"/>
    <col min="14082" max="14082" width="11.69921875" style="225" customWidth="1"/>
    <col min="14083" max="14083" width="11.19921875" style="225" customWidth="1"/>
    <col min="14084" max="14084" width="11" style="225" customWidth="1"/>
    <col min="14085" max="14085" width="18.19921875" style="225" bestFit="1" customWidth="1"/>
    <col min="14086" max="14336" width="9" style="225"/>
    <col min="14337" max="14337" width="25.5" style="225" customWidth="1"/>
    <col min="14338" max="14338" width="11.69921875" style="225" customWidth="1"/>
    <col min="14339" max="14339" width="11.19921875" style="225" customWidth="1"/>
    <col min="14340" max="14340" width="11" style="225" customWidth="1"/>
    <col min="14341" max="14341" width="18.19921875" style="225" bestFit="1" customWidth="1"/>
    <col min="14342" max="14592" width="9" style="225"/>
    <col min="14593" max="14593" width="25.5" style="225" customWidth="1"/>
    <col min="14594" max="14594" width="11.69921875" style="225" customWidth="1"/>
    <col min="14595" max="14595" width="11.19921875" style="225" customWidth="1"/>
    <col min="14596" max="14596" width="11" style="225" customWidth="1"/>
    <col min="14597" max="14597" width="18.19921875" style="225" bestFit="1" customWidth="1"/>
    <col min="14598" max="14848" width="9" style="225"/>
    <col min="14849" max="14849" width="25.5" style="225" customWidth="1"/>
    <col min="14850" max="14850" width="11.69921875" style="225" customWidth="1"/>
    <col min="14851" max="14851" width="11.19921875" style="225" customWidth="1"/>
    <col min="14852" max="14852" width="11" style="225" customWidth="1"/>
    <col min="14853" max="14853" width="18.19921875" style="225" bestFit="1" customWidth="1"/>
    <col min="14854" max="15104" width="9" style="225"/>
    <col min="15105" max="15105" width="25.5" style="225" customWidth="1"/>
    <col min="15106" max="15106" width="11.69921875" style="225" customWidth="1"/>
    <col min="15107" max="15107" width="11.19921875" style="225" customWidth="1"/>
    <col min="15108" max="15108" width="11" style="225" customWidth="1"/>
    <col min="15109" max="15109" width="18.19921875" style="225" bestFit="1" customWidth="1"/>
    <col min="15110" max="15360" width="9" style="225"/>
    <col min="15361" max="15361" width="25.5" style="225" customWidth="1"/>
    <col min="15362" max="15362" width="11.69921875" style="225" customWidth="1"/>
    <col min="15363" max="15363" width="11.19921875" style="225" customWidth="1"/>
    <col min="15364" max="15364" width="11" style="225" customWidth="1"/>
    <col min="15365" max="15365" width="18.19921875" style="225" bestFit="1" customWidth="1"/>
    <col min="15366" max="15616" width="9" style="225"/>
    <col min="15617" max="15617" width="25.5" style="225" customWidth="1"/>
    <col min="15618" max="15618" width="11.69921875" style="225" customWidth="1"/>
    <col min="15619" max="15619" width="11.19921875" style="225" customWidth="1"/>
    <col min="15620" max="15620" width="11" style="225" customWidth="1"/>
    <col min="15621" max="15621" width="18.19921875" style="225" bestFit="1" customWidth="1"/>
    <col min="15622" max="15872" width="9" style="225"/>
    <col min="15873" max="15873" width="25.5" style="225" customWidth="1"/>
    <col min="15874" max="15874" width="11.69921875" style="225" customWidth="1"/>
    <col min="15875" max="15875" width="11.19921875" style="225" customWidth="1"/>
    <col min="15876" max="15876" width="11" style="225" customWidth="1"/>
    <col min="15877" max="15877" width="18.19921875" style="225" bestFit="1" customWidth="1"/>
    <col min="15878" max="16128" width="9" style="225"/>
    <col min="16129" max="16129" width="25.5" style="225" customWidth="1"/>
    <col min="16130" max="16130" width="11.69921875" style="225" customWidth="1"/>
    <col min="16131" max="16131" width="11.19921875" style="225" customWidth="1"/>
    <col min="16132" max="16132" width="11" style="225" customWidth="1"/>
    <col min="16133" max="16133" width="18.19921875" style="225" bestFit="1" customWidth="1"/>
    <col min="16134" max="16384" width="9" style="225"/>
  </cols>
  <sheetData>
    <row r="1" spans="1:10" x14ac:dyDescent="0.35">
      <c r="D1" s="343" t="s">
        <v>280</v>
      </c>
      <c r="E1" s="343"/>
    </row>
    <row r="2" spans="1:10" ht="75.75" customHeight="1" x14ac:dyDescent="0.35">
      <c r="A2" s="344" t="s">
        <v>281</v>
      </c>
      <c r="B2" s="344"/>
      <c r="C2" s="344"/>
      <c r="D2" s="344"/>
      <c r="E2" s="344"/>
    </row>
    <row r="4" spans="1:10" ht="75" customHeight="1" x14ac:dyDescent="0.35">
      <c r="A4" s="345" t="s">
        <v>282</v>
      </c>
      <c r="B4" s="345" t="s">
        <v>48</v>
      </c>
      <c r="C4" s="345" t="s">
        <v>283</v>
      </c>
      <c r="D4" s="345"/>
      <c r="E4" s="345"/>
    </row>
    <row r="5" spans="1:10" x14ac:dyDescent="0.35">
      <c r="A5" s="345"/>
      <c r="B5" s="345"/>
      <c r="C5" s="346" t="s">
        <v>3</v>
      </c>
      <c r="D5" s="346" t="s">
        <v>4</v>
      </c>
      <c r="E5" s="346" t="s">
        <v>5</v>
      </c>
    </row>
    <row r="6" spans="1:10" s="349" customFormat="1" x14ac:dyDescent="0.35">
      <c r="A6" s="347" t="s">
        <v>284</v>
      </c>
      <c r="B6" s="347" t="s">
        <v>285</v>
      </c>
      <c r="C6" s="348">
        <v>32.6</v>
      </c>
      <c r="D6" s="348">
        <v>26.9</v>
      </c>
      <c r="E6" s="348">
        <v>26.9</v>
      </c>
    </row>
    <row r="7" spans="1:10" x14ac:dyDescent="0.35">
      <c r="A7" s="347" t="s">
        <v>286</v>
      </c>
      <c r="B7" s="347" t="s">
        <v>285</v>
      </c>
      <c r="C7" s="348">
        <v>8.8000000000000007</v>
      </c>
      <c r="D7" s="348">
        <v>7.3</v>
      </c>
      <c r="E7" s="348">
        <v>7.3</v>
      </c>
    </row>
    <row r="8" spans="1:10" ht="36" x14ac:dyDescent="0.35">
      <c r="A8" s="347" t="s">
        <v>287</v>
      </c>
      <c r="B8" s="347" t="s">
        <v>285</v>
      </c>
      <c r="C8" s="348">
        <v>6.42</v>
      </c>
      <c r="D8" s="348">
        <v>5.03</v>
      </c>
      <c r="E8" s="348">
        <v>5.03</v>
      </c>
    </row>
    <row r="9" spans="1:10" x14ac:dyDescent="0.35">
      <c r="A9" s="347" t="s">
        <v>288</v>
      </c>
      <c r="B9" s="347" t="s">
        <v>285</v>
      </c>
      <c r="C9" s="348">
        <v>42.35</v>
      </c>
      <c r="D9" s="348">
        <v>43.25</v>
      </c>
      <c r="E9" s="348">
        <v>43.25</v>
      </c>
      <c r="F9" s="123"/>
      <c r="G9" s="123"/>
      <c r="H9" s="123"/>
      <c r="I9" s="123"/>
      <c r="J9" s="123"/>
    </row>
    <row r="10" spans="1:10" x14ac:dyDescent="0.35">
      <c r="A10" s="347" t="s">
        <v>289</v>
      </c>
      <c r="B10" s="347" t="s">
        <v>290</v>
      </c>
      <c r="C10" s="348">
        <v>2.2999999999999998</v>
      </c>
      <c r="D10" s="348">
        <v>2.1</v>
      </c>
      <c r="E10" s="348">
        <v>2.1</v>
      </c>
    </row>
    <row r="11" spans="1:10" x14ac:dyDescent="0.35">
      <c r="A11" s="347" t="s">
        <v>291</v>
      </c>
      <c r="B11" s="347" t="s">
        <v>290</v>
      </c>
      <c r="C11" s="348">
        <v>0.02</v>
      </c>
      <c r="D11" s="348">
        <v>0.04</v>
      </c>
      <c r="E11" s="348">
        <v>0.04</v>
      </c>
    </row>
    <row r="12" spans="1:10" x14ac:dyDescent="0.35">
      <c r="A12" s="347" t="s">
        <v>292</v>
      </c>
      <c r="B12" s="347" t="s">
        <v>290</v>
      </c>
      <c r="C12" s="348">
        <v>0.37</v>
      </c>
      <c r="D12" s="348">
        <v>0.25</v>
      </c>
      <c r="E12" s="348">
        <v>0.25</v>
      </c>
    </row>
    <row r="13" spans="1:10" ht="159.75" customHeight="1" x14ac:dyDescent="0.35">
      <c r="A13" s="350" t="s">
        <v>293</v>
      </c>
      <c r="B13" s="350"/>
      <c r="C13" s="350"/>
      <c r="D13" s="350"/>
      <c r="E13" s="350"/>
    </row>
    <row r="17" spans="1:1" x14ac:dyDescent="0.35">
      <c r="A17" s="351"/>
    </row>
  </sheetData>
  <mergeCells count="6">
    <mergeCell ref="D1:E1"/>
    <mergeCell ref="A2:E2"/>
    <mergeCell ref="A4:A5"/>
    <mergeCell ref="B4:B5"/>
    <mergeCell ref="C4:E4"/>
    <mergeCell ref="A13:E13"/>
  </mergeCells>
  <pageMargins left="1.1902777777777778" right="0.4597222222222222" top="0.88" bottom="0.98402777777777772" header="0.51180555555555551" footer="0.51180555555555551"/>
  <pageSetup paperSize="9" scale="6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5" zoomScaleSheetLayoutView="75" workbookViewId="0">
      <selection activeCell="A33" sqref="A33:F34"/>
    </sheetView>
  </sheetViews>
  <sheetFormatPr defaultColWidth="9" defaultRowHeight="13.2" x14ac:dyDescent="0.25"/>
  <cols>
    <col min="1" max="1" width="73.69921875" style="4" customWidth="1"/>
    <col min="2" max="2" width="8.19921875" style="27" customWidth="1"/>
    <col min="3" max="3" width="16.19921875" style="16" customWidth="1"/>
    <col min="4" max="4" width="14.69921875" style="16" customWidth="1"/>
    <col min="5" max="5" width="13.8984375" style="16" customWidth="1"/>
    <col min="6" max="6" width="12.59765625" style="4" customWidth="1"/>
    <col min="7" max="7" width="16.5" style="4" customWidth="1"/>
    <col min="8" max="8" width="15.8984375" style="4" customWidth="1"/>
    <col min="9" max="9" width="16.5" style="4" customWidth="1"/>
    <col min="10" max="10" width="16.3984375" style="4" customWidth="1"/>
    <col min="11" max="11" width="22.09765625" style="4" customWidth="1"/>
    <col min="12" max="13" width="11.59765625" style="4" customWidth="1"/>
    <col min="14" max="14" width="11" style="4" customWidth="1"/>
    <col min="15" max="16384" width="9" style="4"/>
  </cols>
  <sheetData>
    <row r="1" spans="1:8" ht="15.75" customHeight="1" x14ac:dyDescent="0.35">
      <c r="E1" s="28"/>
      <c r="F1" s="29" t="s">
        <v>14</v>
      </c>
    </row>
    <row r="2" spans="1:8" ht="20.25" customHeight="1" x14ac:dyDescent="0.25">
      <c r="A2" s="24" t="s">
        <v>15</v>
      </c>
      <c r="B2" s="24"/>
      <c r="C2" s="24"/>
      <c r="D2" s="24"/>
      <c r="E2" s="24"/>
      <c r="F2" s="24"/>
    </row>
    <row r="3" spans="1:8" ht="18.75" customHeight="1" x14ac:dyDescent="0.25">
      <c r="A3" s="24" t="s">
        <v>16</v>
      </c>
      <c r="B3" s="24"/>
      <c r="C3" s="24"/>
      <c r="D3" s="24"/>
      <c r="E3" s="24"/>
      <c r="F3" s="24"/>
    </row>
    <row r="4" spans="1:8" x14ac:dyDescent="0.25">
      <c r="A4" s="30"/>
      <c r="B4" s="31"/>
      <c r="C4" s="32"/>
      <c r="D4" s="32"/>
      <c r="E4" s="28"/>
      <c r="F4" s="28"/>
    </row>
    <row r="5" spans="1:8" ht="47.25" customHeight="1" x14ac:dyDescent="0.25">
      <c r="A5" s="25" t="s">
        <v>17</v>
      </c>
      <c r="B5" s="25" t="s">
        <v>18</v>
      </c>
      <c r="C5" s="25" t="s">
        <v>2</v>
      </c>
      <c r="D5" s="25"/>
      <c r="E5" s="25"/>
      <c r="F5" s="25"/>
    </row>
    <row r="6" spans="1:8" ht="18" x14ac:dyDescent="0.25">
      <c r="A6" s="25"/>
      <c r="B6" s="25"/>
      <c r="C6" s="25" t="s">
        <v>3</v>
      </c>
      <c r="D6" s="25"/>
      <c r="E6" s="21" t="s">
        <v>4</v>
      </c>
      <c r="F6" s="21" t="s">
        <v>5</v>
      </c>
    </row>
    <row r="7" spans="1:8" ht="54" x14ac:dyDescent="0.25">
      <c r="A7" s="25"/>
      <c r="B7" s="25"/>
      <c r="C7" s="20" t="s">
        <v>6</v>
      </c>
      <c r="D7" s="20" t="s">
        <v>19</v>
      </c>
      <c r="E7" s="21" t="s">
        <v>6</v>
      </c>
      <c r="F7" s="21" t="s">
        <v>6</v>
      </c>
    </row>
    <row r="8" spans="1:8" ht="18" x14ac:dyDescent="0.25">
      <c r="A8" s="33">
        <v>1</v>
      </c>
      <c r="B8" s="33">
        <v>2</v>
      </c>
      <c r="C8" s="33">
        <v>3</v>
      </c>
      <c r="D8" s="33">
        <v>4</v>
      </c>
      <c r="E8" s="34">
        <v>5</v>
      </c>
      <c r="F8" s="34">
        <v>6</v>
      </c>
    </row>
    <row r="9" spans="1:8" ht="129.75" customHeight="1" x14ac:dyDescent="0.25">
      <c r="A9" s="35" t="s">
        <v>20</v>
      </c>
      <c r="B9" s="36">
        <v>1</v>
      </c>
      <c r="C9" s="37">
        <v>6804.7412000000004</v>
      </c>
      <c r="D9" s="37">
        <v>5510.0190000000002</v>
      </c>
      <c r="E9" s="37">
        <v>9405.5684000000001</v>
      </c>
      <c r="F9" s="37">
        <v>9315.4028999999991</v>
      </c>
      <c r="G9" s="38"/>
    </row>
    <row r="10" spans="1:8" ht="18" x14ac:dyDescent="0.25">
      <c r="A10" s="39" t="s">
        <v>21</v>
      </c>
      <c r="B10" s="36">
        <v>2</v>
      </c>
      <c r="C10" s="40">
        <v>1974.6614999999999</v>
      </c>
      <c r="D10" s="40">
        <v>1470.4582</v>
      </c>
      <c r="E10" s="40">
        <v>4534.4956000000002</v>
      </c>
      <c r="F10" s="40">
        <v>4251.4517999999998</v>
      </c>
    </row>
    <row r="11" spans="1:8" s="46" customFormat="1" ht="57" customHeight="1" x14ac:dyDescent="0.25">
      <c r="A11" s="41" t="s">
        <v>22</v>
      </c>
      <c r="B11" s="42">
        <v>3</v>
      </c>
      <c r="C11" s="43">
        <f>C12+C17+C21+C22+C23+C24+C25+C30</f>
        <v>5510.0232999999998</v>
      </c>
      <c r="D11" s="44">
        <f>D12+D17+D21+D22+D23+D24+D25+D30</f>
        <v>851.86657026</v>
      </c>
      <c r="E11" s="43">
        <f>E12+E17+E21+E22+E23+E24+E25+E30</f>
        <v>8084.2271999999994</v>
      </c>
      <c r="F11" s="43">
        <f>F12+F17+F21+F22+F23+F24+F25+F30</f>
        <v>8067.4945999999991</v>
      </c>
      <c r="G11" s="45"/>
      <c r="H11" s="45"/>
    </row>
    <row r="12" spans="1:8" s="46" customFormat="1" ht="54" x14ac:dyDescent="0.25">
      <c r="A12" s="47" t="s">
        <v>23</v>
      </c>
      <c r="B12" s="42">
        <v>4</v>
      </c>
      <c r="C12" s="44">
        <f>C13+C14+C15</f>
        <v>1605.2</v>
      </c>
      <c r="D12" s="44">
        <f t="shared" ref="D12:F12" si="0">D13+D14+D15</f>
        <v>412.375</v>
      </c>
      <c r="E12" s="44">
        <f t="shared" si="0"/>
        <v>1841.56</v>
      </c>
      <c r="F12" s="44">
        <f t="shared" si="0"/>
        <v>2098.1099999999997</v>
      </c>
    </row>
    <row r="13" spans="1:8" ht="39" customHeight="1" x14ac:dyDescent="0.25">
      <c r="A13" s="39" t="s">
        <v>24</v>
      </c>
      <c r="B13" s="36">
        <v>5</v>
      </c>
      <c r="C13" s="40">
        <v>39.22</v>
      </c>
      <c r="D13" s="40">
        <v>35.173000000000002</v>
      </c>
      <c r="E13" s="40"/>
      <c r="F13" s="40"/>
    </row>
    <row r="14" spans="1:8" ht="36" x14ac:dyDescent="0.25">
      <c r="A14" s="39" t="s">
        <v>25</v>
      </c>
      <c r="B14" s="36">
        <v>6</v>
      </c>
      <c r="C14" s="40">
        <f>135.54+39.8</f>
        <v>175.33999999999997</v>
      </c>
      <c r="D14" s="40">
        <v>78.950999999999993</v>
      </c>
      <c r="E14" s="40">
        <v>510</v>
      </c>
      <c r="F14" s="40">
        <v>510</v>
      </c>
    </row>
    <row r="15" spans="1:8" ht="36" x14ac:dyDescent="0.25">
      <c r="A15" s="39" t="s">
        <v>26</v>
      </c>
      <c r="B15" s="36">
        <v>7</v>
      </c>
      <c r="C15" s="40">
        <v>1390.64</v>
      </c>
      <c r="D15" s="40">
        <v>298.25099999999998</v>
      </c>
      <c r="E15" s="40">
        <v>1331.56</v>
      </c>
      <c r="F15" s="40">
        <v>1588.11</v>
      </c>
    </row>
    <row r="16" spans="1:8" ht="36" x14ac:dyDescent="0.25">
      <c r="A16" s="39" t="s">
        <v>27</v>
      </c>
      <c r="B16" s="36">
        <v>8</v>
      </c>
      <c r="C16" s="40"/>
      <c r="D16" s="40"/>
      <c r="E16" s="40"/>
      <c r="F16" s="40"/>
    </row>
    <row r="17" spans="1:8" s="46" customFormat="1" ht="56.25" customHeight="1" x14ac:dyDescent="0.25">
      <c r="A17" s="47" t="s">
        <v>28</v>
      </c>
      <c r="B17" s="42">
        <v>9</v>
      </c>
      <c r="C17" s="43">
        <f>C18+C19</f>
        <v>277.70999999999998</v>
      </c>
      <c r="D17" s="43">
        <f t="shared" ref="D17:F17" si="1">D18+D19</f>
        <v>47.966000000000001</v>
      </c>
      <c r="E17" s="43">
        <f t="shared" si="1"/>
        <v>4003.36</v>
      </c>
      <c r="F17" s="43">
        <f t="shared" si="1"/>
        <v>4728.3599999999997</v>
      </c>
    </row>
    <row r="18" spans="1:8" ht="54" x14ac:dyDescent="0.25">
      <c r="A18" s="39" t="s">
        <v>29</v>
      </c>
      <c r="B18" s="36">
        <v>10</v>
      </c>
      <c r="C18" s="40">
        <v>26.73</v>
      </c>
      <c r="D18" s="40">
        <v>0.42899999999999999</v>
      </c>
      <c r="E18" s="40">
        <v>38.590000000000003</v>
      </c>
      <c r="F18" s="40">
        <v>30.2</v>
      </c>
    </row>
    <row r="19" spans="1:8" ht="18" x14ac:dyDescent="0.25">
      <c r="A19" s="39" t="s">
        <v>30</v>
      </c>
      <c r="B19" s="36">
        <v>11</v>
      </c>
      <c r="C19" s="40">
        <v>250.98</v>
      </c>
      <c r="D19" s="40">
        <v>47.536999999999999</v>
      </c>
      <c r="E19" s="40">
        <v>3964.77</v>
      </c>
      <c r="F19" s="40">
        <v>4698.16</v>
      </c>
    </row>
    <row r="20" spans="1:8" ht="54" x14ac:dyDescent="0.25">
      <c r="A20" s="39" t="s">
        <v>31</v>
      </c>
      <c r="B20" s="36">
        <v>12</v>
      </c>
      <c r="C20" s="40"/>
      <c r="D20" s="40"/>
      <c r="E20" s="40"/>
      <c r="F20" s="40"/>
    </row>
    <row r="21" spans="1:8" ht="36" x14ac:dyDescent="0.25">
      <c r="A21" s="39" t="s">
        <v>32</v>
      </c>
      <c r="B21" s="36">
        <v>13</v>
      </c>
      <c r="C21" s="40"/>
      <c r="D21" s="40"/>
      <c r="E21" s="40"/>
      <c r="F21" s="40"/>
    </row>
    <row r="22" spans="1:8" ht="36" x14ac:dyDescent="0.25">
      <c r="A22" s="39" t="s">
        <v>33</v>
      </c>
      <c r="B22" s="36">
        <v>14</v>
      </c>
      <c r="C22" s="40"/>
      <c r="D22" s="40"/>
      <c r="E22" s="40"/>
      <c r="F22" s="40"/>
    </row>
    <row r="23" spans="1:8" ht="36" x14ac:dyDescent="0.25">
      <c r="A23" s="39" t="s">
        <v>34</v>
      </c>
      <c r="B23" s="36">
        <v>15</v>
      </c>
      <c r="C23" s="40">
        <v>47.51</v>
      </c>
      <c r="D23" s="40">
        <v>11.565</v>
      </c>
      <c r="E23" s="40">
        <v>42.79</v>
      </c>
      <c r="F23" s="40">
        <v>42.84</v>
      </c>
    </row>
    <row r="24" spans="1:8" ht="126" x14ac:dyDescent="0.25">
      <c r="A24" s="39" t="s">
        <v>35</v>
      </c>
      <c r="B24" s="36">
        <v>16</v>
      </c>
      <c r="C24" s="40">
        <v>0.50070000000000003</v>
      </c>
      <c r="D24" s="40">
        <v>0</v>
      </c>
      <c r="E24" s="40">
        <v>0.50070000000000003</v>
      </c>
      <c r="F24" s="40">
        <v>0.50070000000000003</v>
      </c>
      <c r="G24" s="48"/>
      <c r="H24" s="48"/>
    </row>
    <row r="25" spans="1:8" s="46" customFormat="1" ht="36" x14ac:dyDescent="0.25">
      <c r="A25" s="47" t="s">
        <v>36</v>
      </c>
      <c r="B25" s="42">
        <v>17</v>
      </c>
      <c r="C25" s="43">
        <f>C26+C27+C28+C29</f>
        <v>1769.944</v>
      </c>
      <c r="D25" s="43">
        <f t="shared" ref="D25:F25" si="2">D26+D27+D28+D29</f>
        <v>379.96057026</v>
      </c>
      <c r="E25" s="43">
        <f t="shared" si="2"/>
        <v>1264.0826999999999</v>
      </c>
      <c r="F25" s="43">
        <f t="shared" si="2"/>
        <v>1197.6839</v>
      </c>
    </row>
    <row r="26" spans="1:8" s="28" customFormat="1" ht="113.25" customHeight="1" x14ac:dyDescent="0.25">
      <c r="A26" s="49" t="s">
        <v>37</v>
      </c>
      <c r="B26" s="50">
        <v>18</v>
      </c>
      <c r="C26" s="40">
        <v>387.73219999999998</v>
      </c>
      <c r="D26" s="40">
        <v>0</v>
      </c>
      <c r="E26" s="40">
        <v>319.41570000000002</v>
      </c>
      <c r="F26" s="40">
        <v>253.01390000000001</v>
      </c>
    </row>
    <row r="27" spans="1:8" ht="36" x14ac:dyDescent="0.25">
      <c r="A27" s="39" t="s">
        <v>38</v>
      </c>
      <c r="B27" s="36">
        <v>19</v>
      </c>
      <c r="C27" s="40">
        <v>0</v>
      </c>
      <c r="D27" s="40">
        <v>0</v>
      </c>
      <c r="E27" s="40">
        <v>0</v>
      </c>
      <c r="F27" s="40">
        <v>0</v>
      </c>
    </row>
    <row r="28" spans="1:8" ht="54" x14ac:dyDescent="0.25">
      <c r="A28" s="39" t="s">
        <v>39</v>
      </c>
      <c r="B28" s="36">
        <v>20</v>
      </c>
      <c r="C28" s="40">
        <v>0</v>
      </c>
      <c r="D28" s="40">
        <v>0</v>
      </c>
      <c r="E28" s="40">
        <v>0</v>
      </c>
      <c r="F28" s="40">
        <v>0</v>
      </c>
    </row>
    <row r="29" spans="1:8" ht="36" x14ac:dyDescent="0.25">
      <c r="A29" s="39" t="s">
        <v>40</v>
      </c>
      <c r="B29" s="36">
        <v>21</v>
      </c>
      <c r="C29" s="40">
        <v>1382.2118</v>
      </c>
      <c r="D29" s="40">
        <v>379.96057026</v>
      </c>
      <c r="E29" s="40">
        <v>944.66700000000003</v>
      </c>
      <c r="F29" s="40">
        <v>944.67</v>
      </c>
    </row>
    <row r="30" spans="1:8" ht="54" x14ac:dyDescent="0.25">
      <c r="A30" s="39" t="s">
        <v>41</v>
      </c>
      <c r="B30" s="36">
        <v>22</v>
      </c>
      <c r="C30" s="40">
        <v>1809.1586</v>
      </c>
      <c r="D30" s="40">
        <v>0</v>
      </c>
      <c r="E30" s="40">
        <v>931.93380000000002</v>
      </c>
      <c r="F30" s="40">
        <v>0</v>
      </c>
    </row>
    <row r="31" spans="1:8" ht="27" customHeight="1" x14ac:dyDescent="0.25">
      <c r="A31" s="51"/>
      <c r="B31" s="52"/>
      <c r="C31" s="53"/>
      <c r="D31" s="53"/>
      <c r="E31" s="53"/>
      <c r="F31" s="53"/>
    </row>
    <row r="32" spans="1:8" ht="19.5" customHeight="1" x14ac:dyDescent="0.25">
      <c r="A32" s="54" t="s">
        <v>42</v>
      </c>
      <c r="B32" s="55"/>
      <c r="C32" s="56"/>
      <c r="D32" s="57"/>
      <c r="E32" s="28"/>
      <c r="F32" s="28"/>
    </row>
    <row r="33" spans="1:6" ht="19.5" customHeight="1" x14ac:dyDescent="0.35">
      <c r="A33" s="12"/>
      <c r="B33" s="58"/>
      <c r="C33" s="58"/>
      <c r="D33" s="59"/>
      <c r="E33" s="23"/>
      <c r="F33" s="23"/>
    </row>
    <row r="34" spans="1:6" ht="36.6" customHeight="1" x14ac:dyDescent="0.35">
      <c r="A34" s="19"/>
      <c r="B34" s="60"/>
      <c r="C34" s="60"/>
      <c r="D34" s="60"/>
      <c r="E34" s="17"/>
      <c r="F34" s="61"/>
    </row>
    <row r="35" spans="1:6" ht="51.75" hidden="1" customHeight="1" x14ac:dyDescent="0.35">
      <c r="A35" s="62" t="s">
        <v>43</v>
      </c>
      <c r="B35" s="62"/>
      <c r="C35" s="62"/>
      <c r="D35" s="62"/>
      <c r="E35" s="62"/>
      <c r="F35" s="62"/>
    </row>
    <row r="36" spans="1:6" ht="1.8" customHeight="1" x14ac:dyDescent="0.35">
      <c r="A36" s="19"/>
      <c r="B36" s="63"/>
      <c r="C36" s="3"/>
      <c r="D36" s="3"/>
      <c r="E36" s="3"/>
      <c r="F36" s="19"/>
    </row>
    <row r="37" spans="1:6" ht="22.5" customHeight="1" x14ac:dyDescent="0.35">
      <c r="A37" s="19"/>
      <c r="B37" s="63"/>
      <c r="C37" s="3"/>
      <c r="D37" s="3"/>
      <c r="E37" s="3"/>
      <c r="F37" s="19"/>
    </row>
    <row r="38" spans="1:6" ht="20.25" customHeight="1" x14ac:dyDescent="0.25"/>
  </sheetData>
  <mergeCells count="9">
    <mergeCell ref="E33:F33"/>
    <mergeCell ref="B34:D34"/>
    <mergeCell ref="A35:F35"/>
    <mergeCell ref="A2:F2"/>
    <mergeCell ref="A3:F3"/>
    <mergeCell ref="A5:A7"/>
    <mergeCell ref="B5:B7"/>
    <mergeCell ref="C5:F5"/>
    <mergeCell ref="C6:D6"/>
  </mergeCells>
  <pageMargins left="0.98402777777777772" right="0.19652777777777777" top="0.59027777777777779" bottom="0" header="0.51180555555555551" footer="0.51180555555555551"/>
  <pageSetup paperSize="9" scale="54" firstPageNumber="0" orientation="portrait" r:id="rId1"/>
  <headerFooter alignWithMargins="0"/>
  <rowBreaks count="1" manualBreakCount="1">
    <brk id="35" max="1638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opLeftCell="A13" zoomScaleSheetLayoutView="75" workbookViewId="0">
      <selection activeCell="B20" sqref="B20:F25"/>
    </sheetView>
  </sheetViews>
  <sheetFormatPr defaultColWidth="9" defaultRowHeight="13.2" x14ac:dyDescent="0.25"/>
  <cols>
    <col min="1" max="1" width="4.19921875" style="4" customWidth="1"/>
    <col min="2" max="2" width="78.59765625" style="4" customWidth="1"/>
    <col min="3" max="3" width="12.19921875" style="16" customWidth="1"/>
    <col min="4" max="4" width="11" style="16" customWidth="1"/>
    <col min="5" max="5" width="12.59765625" style="16" customWidth="1"/>
    <col min="6" max="6" width="12.69921875" style="16" customWidth="1"/>
    <col min="7" max="7" width="9.19921875" style="4" customWidth="1"/>
    <col min="8" max="16384" width="9" style="4"/>
  </cols>
  <sheetData>
    <row r="1" spans="1:6" ht="18" x14ac:dyDescent="0.35">
      <c r="F1" s="3" t="s">
        <v>44</v>
      </c>
    </row>
    <row r="2" spans="1:6" ht="32.25" customHeight="1" x14ac:dyDescent="0.25">
      <c r="B2" s="24" t="s">
        <v>45</v>
      </c>
      <c r="C2" s="24"/>
      <c r="D2" s="24"/>
      <c r="E2" s="24"/>
      <c r="F2" s="24"/>
    </row>
    <row r="3" spans="1:6" ht="12.75" customHeight="1" x14ac:dyDescent="0.25">
      <c r="B3" s="64"/>
      <c r="C3" s="64"/>
      <c r="D3" s="64"/>
      <c r="E3" s="64"/>
      <c r="F3" s="64"/>
    </row>
    <row r="4" spans="1:6" ht="61.5" customHeight="1" x14ac:dyDescent="0.25">
      <c r="A4" s="65" t="s">
        <v>46</v>
      </c>
      <c r="B4" s="66" t="s">
        <v>47</v>
      </c>
      <c r="C4" s="66" t="s">
        <v>48</v>
      </c>
      <c r="D4" s="66" t="s">
        <v>49</v>
      </c>
      <c r="E4" s="66"/>
      <c r="F4" s="66"/>
    </row>
    <row r="5" spans="1:6" ht="39.75" customHeight="1" x14ac:dyDescent="0.25">
      <c r="A5" s="67"/>
      <c r="B5" s="66"/>
      <c r="C5" s="66"/>
      <c r="D5" s="68" t="s">
        <v>3</v>
      </c>
      <c r="E5" s="68" t="s">
        <v>4</v>
      </c>
      <c r="F5" s="68" t="s">
        <v>5</v>
      </c>
    </row>
    <row r="6" spans="1:6" ht="54" customHeight="1" x14ac:dyDescent="0.25">
      <c r="A6" s="69">
        <v>1</v>
      </c>
      <c r="B6" s="70" t="s">
        <v>50</v>
      </c>
      <c r="C6" s="71" t="s">
        <v>51</v>
      </c>
      <c r="D6" s="72" t="s">
        <v>52</v>
      </c>
      <c r="E6" s="73">
        <v>-154.30000000000001</v>
      </c>
      <c r="F6" s="73">
        <v>-164.58</v>
      </c>
    </row>
    <row r="7" spans="1:6" ht="56.25" customHeight="1" x14ac:dyDescent="0.25">
      <c r="A7" s="69">
        <v>2</v>
      </c>
      <c r="B7" s="70" t="s">
        <v>53</v>
      </c>
      <c r="C7" s="33" t="s">
        <v>54</v>
      </c>
      <c r="D7" s="72" t="s">
        <v>55</v>
      </c>
      <c r="E7" s="33">
        <v>-6</v>
      </c>
      <c r="F7" s="33">
        <v>-6.4</v>
      </c>
    </row>
    <row r="8" spans="1:6" ht="47.25" customHeight="1" x14ac:dyDescent="0.25">
      <c r="A8" s="69">
        <v>3</v>
      </c>
      <c r="B8" s="70" t="s">
        <v>56</v>
      </c>
      <c r="C8" s="33" t="s">
        <v>51</v>
      </c>
      <c r="D8" s="72" t="s">
        <v>57</v>
      </c>
      <c r="E8" s="72" t="s">
        <v>58</v>
      </c>
      <c r="F8" s="72" t="s">
        <v>59</v>
      </c>
    </row>
    <row r="9" spans="1:6" ht="57" customHeight="1" x14ac:dyDescent="0.25">
      <c r="A9" s="69">
        <v>4</v>
      </c>
      <c r="B9" s="70" t="s">
        <v>60</v>
      </c>
      <c r="C9" s="33" t="s">
        <v>54</v>
      </c>
      <c r="D9" s="72" t="s">
        <v>61</v>
      </c>
      <c r="E9" s="72" t="s">
        <v>62</v>
      </c>
      <c r="F9" s="72" t="s">
        <v>63</v>
      </c>
    </row>
    <row r="10" spans="1:6" ht="58.5" customHeight="1" x14ac:dyDescent="0.25">
      <c r="A10" s="69">
        <v>5</v>
      </c>
      <c r="B10" s="70" t="s">
        <v>64</v>
      </c>
      <c r="C10" s="71" t="s">
        <v>51</v>
      </c>
      <c r="D10" s="72" t="s">
        <v>65</v>
      </c>
      <c r="E10" s="72" t="s">
        <v>65</v>
      </c>
      <c r="F10" s="72" t="s">
        <v>65</v>
      </c>
    </row>
    <row r="11" spans="1:6" ht="58.5" customHeight="1" x14ac:dyDescent="0.25">
      <c r="A11" s="69">
        <v>6</v>
      </c>
      <c r="B11" s="70" t="s">
        <v>66</v>
      </c>
      <c r="C11" s="71" t="s">
        <v>51</v>
      </c>
      <c r="D11" s="72" t="s">
        <v>65</v>
      </c>
      <c r="E11" s="72" t="s">
        <v>65</v>
      </c>
      <c r="F11" s="72" t="s">
        <v>65</v>
      </c>
    </row>
    <row r="12" spans="1:6" ht="72" x14ac:dyDescent="0.25">
      <c r="A12" s="69">
        <v>7</v>
      </c>
      <c r="B12" s="70" t="s">
        <v>67</v>
      </c>
      <c r="C12" s="71" t="s">
        <v>68</v>
      </c>
      <c r="D12" s="72" t="s">
        <v>69</v>
      </c>
      <c r="E12" s="72" t="s">
        <v>65</v>
      </c>
      <c r="F12" s="72" t="s">
        <v>65</v>
      </c>
    </row>
    <row r="13" spans="1:6" ht="75" customHeight="1" x14ac:dyDescent="0.25">
      <c r="A13" s="69">
        <v>8</v>
      </c>
      <c r="B13" s="70" t="s">
        <v>70</v>
      </c>
      <c r="C13" s="71" t="s">
        <v>71</v>
      </c>
      <c r="D13" s="72" t="s">
        <v>72</v>
      </c>
      <c r="E13" s="72" t="s">
        <v>65</v>
      </c>
      <c r="F13" s="72" t="s">
        <v>65</v>
      </c>
    </row>
    <row r="14" spans="1:6" ht="37.5" customHeight="1" x14ac:dyDescent="0.25">
      <c r="A14" s="69">
        <v>9</v>
      </c>
      <c r="B14" s="70" t="s">
        <v>73</v>
      </c>
      <c r="C14" s="71" t="s">
        <v>68</v>
      </c>
      <c r="D14" s="72"/>
      <c r="E14" s="73"/>
      <c r="F14" s="73"/>
    </row>
    <row r="15" spans="1:6" ht="37.5" customHeight="1" x14ac:dyDescent="0.25">
      <c r="A15" s="69">
        <v>10</v>
      </c>
      <c r="B15" s="70" t="s">
        <v>74</v>
      </c>
      <c r="C15" s="71" t="s">
        <v>68</v>
      </c>
      <c r="D15" s="72"/>
      <c r="E15" s="74"/>
      <c r="F15" s="74"/>
    </row>
    <row r="16" spans="1:6" ht="37.5" customHeight="1" x14ac:dyDescent="0.25">
      <c r="A16" s="69">
        <v>11</v>
      </c>
      <c r="B16" s="70" t="s">
        <v>75</v>
      </c>
      <c r="C16" s="71" t="s">
        <v>68</v>
      </c>
      <c r="D16" s="72"/>
      <c r="E16" s="74"/>
      <c r="F16" s="74"/>
    </row>
    <row r="18" spans="2:6" x14ac:dyDescent="0.25">
      <c r="B18" s="1" t="s">
        <v>76</v>
      </c>
    </row>
    <row r="20" spans="2:6" ht="15.6" x14ac:dyDescent="0.3">
      <c r="B20" s="75"/>
      <c r="C20" s="76"/>
      <c r="D20" s="76"/>
      <c r="E20" s="76"/>
      <c r="F20" s="76"/>
    </row>
    <row r="21" spans="2:6" ht="16.5" customHeight="1" x14ac:dyDescent="0.3">
      <c r="B21" s="75"/>
      <c r="C21" s="76"/>
      <c r="D21" s="77"/>
      <c r="E21" s="77"/>
      <c r="F21" s="76"/>
    </row>
    <row r="22" spans="2:6" ht="15.6" x14ac:dyDescent="0.3">
      <c r="B22" s="75"/>
      <c r="C22" s="76"/>
      <c r="D22" s="76"/>
      <c r="E22" s="76"/>
      <c r="F22" s="76"/>
    </row>
    <row r="23" spans="2:6" ht="15.6" x14ac:dyDescent="0.3">
      <c r="B23" s="75"/>
      <c r="C23" s="76"/>
      <c r="D23" s="76"/>
      <c r="E23" s="76"/>
      <c r="F23" s="76"/>
    </row>
    <row r="24" spans="2:6" ht="15.6" x14ac:dyDescent="0.3">
      <c r="B24" s="75"/>
      <c r="C24" s="76"/>
      <c r="D24" s="76"/>
      <c r="E24" s="76"/>
      <c r="F24" s="76"/>
    </row>
    <row r="25" spans="2:6" ht="15.6" x14ac:dyDescent="0.3">
      <c r="B25" s="75"/>
      <c r="C25" s="76"/>
      <c r="D25" s="76"/>
      <c r="E25" s="76"/>
      <c r="F25" s="76"/>
    </row>
  </sheetData>
  <mergeCells count="7">
    <mergeCell ref="D21:E21"/>
    <mergeCell ref="B2:F2"/>
    <mergeCell ref="B3:F3"/>
    <mergeCell ref="A4:A5"/>
    <mergeCell ref="B4:B5"/>
    <mergeCell ref="C4:C5"/>
    <mergeCell ref="D4:F4"/>
  </mergeCells>
  <pageMargins left="0.6692913385826772" right="0.39370078740157483" top="0.86614173228346458" bottom="0.59055118110236215" header="0.51181102362204722" footer="0.51181102362204722"/>
  <pageSetup paperSize="9" scale="62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2" zoomScaleSheetLayoutView="75" workbookViewId="0">
      <selection activeCell="A26" sqref="A26:G30"/>
    </sheetView>
  </sheetViews>
  <sheetFormatPr defaultColWidth="9" defaultRowHeight="13.2" x14ac:dyDescent="0.25"/>
  <cols>
    <col min="1" max="1" width="68.3984375" style="4" customWidth="1"/>
    <col min="2" max="2" width="11.8984375" style="16" customWidth="1"/>
    <col min="3" max="3" width="11.5" style="16" customWidth="1"/>
    <col min="4" max="4" width="9.09765625" style="16" customWidth="1"/>
    <col min="5" max="5" width="12.5" style="16" customWidth="1"/>
    <col min="6" max="6" width="11.69921875" style="4" customWidth="1"/>
    <col min="7" max="16384" width="9" style="4"/>
  </cols>
  <sheetData>
    <row r="1" spans="1:6" ht="18" x14ac:dyDescent="0.35">
      <c r="E1" s="3" t="s">
        <v>77</v>
      </c>
    </row>
    <row r="2" spans="1:6" ht="22.5" customHeight="1" x14ac:dyDescent="0.25">
      <c r="A2" s="24" t="s">
        <v>78</v>
      </c>
      <c r="B2" s="24"/>
      <c r="C2" s="24"/>
      <c r="D2" s="24"/>
      <c r="E2" s="24"/>
    </row>
    <row r="3" spans="1:6" ht="1.5" customHeight="1" x14ac:dyDescent="0.25">
      <c r="A3" s="64"/>
      <c r="B3" s="64"/>
      <c r="C3" s="64"/>
      <c r="D3" s="64"/>
      <c r="E3" s="64"/>
    </row>
    <row r="4" spans="1:6" ht="18.75" customHeight="1" x14ac:dyDescent="0.25">
      <c r="A4" s="25" t="s">
        <v>79</v>
      </c>
      <c r="B4" s="25" t="s">
        <v>48</v>
      </c>
      <c r="C4" s="25" t="s">
        <v>80</v>
      </c>
      <c r="D4" s="25"/>
      <c r="E4" s="25"/>
      <c r="F4" s="25"/>
    </row>
    <row r="5" spans="1:6" ht="18.75" customHeight="1" x14ac:dyDescent="0.25">
      <c r="A5" s="25"/>
      <c r="B5" s="25"/>
      <c r="C5" s="25" t="s">
        <v>3</v>
      </c>
      <c r="D5" s="25"/>
      <c r="E5" s="20" t="s">
        <v>4</v>
      </c>
      <c r="F5" s="20" t="s">
        <v>5</v>
      </c>
    </row>
    <row r="6" spans="1:6" ht="72" x14ac:dyDescent="0.25">
      <c r="A6" s="25"/>
      <c r="B6" s="25"/>
      <c r="C6" s="20" t="s">
        <v>6</v>
      </c>
      <c r="D6" s="20" t="s">
        <v>81</v>
      </c>
      <c r="E6" s="20" t="s">
        <v>6</v>
      </c>
      <c r="F6" s="20" t="s">
        <v>6</v>
      </c>
    </row>
    <row r="7" spans="1:6" ht="36" x14ac:dyDescent="0.25">
      <c r="A7" s="70" t="s">
        <v>82</v>
      </c>
      <c r="B7" s="78" t="s">
        <v>51</v>
      </c>
      <c r="C7" s="79"/>
      <c r="D7" s="79"/>
      <c r="E7" s="79"/>
      <c r="F7" s="79">
        <v>26.63</v>
      </c>
    </row>
    <row r="8" spans="1:6" s="28" customFormat="1" ht="55.5" customHeight="1" x14ac:dyDescent="0.25">
      <c r="A8" s="70" t="s">
        <v>83</v>
      </c>
      <c r="B8" s="78" t="s">
        <v>51</v>
      </c>
      <c r="C8" s="79"/>
      <c r="D8" s="79"/>
      <c r="E8" s="79"/>
      <c r="F8" s="79">
        <v>26.63</v>
      </c>
    </row>
    <row r="9" spans="1:6" s="28" customFormat="1" ht="72" x14ac:dyDescent="0.25">
      <c r="A9" s="70" t="s">
        <v>84</v>
      </c>
      <c r="B9" s="78" t="s">
        <v>51</v>
      </c>
      <c r="C9" s="79"/>
      <c r="D9" s="79"/>
      <c r="E9" s="79"/>
      <c r="F9" s="79">
        <f>F8*2</f>
        <v>53.26</v>
      </c>
    </row>
    <row r="10" spans="1:6" ht="36" x14ac:dyDescent="0.25">
      <c r="A10" s="80" t="s">
        <v>85</v>
      </c>
      <c r="B10" s="78" t="s">
        <v>51</v>
      </c>
      <c r="C10" s="79"/>
      <c r="D10" s="79"/>
      <c r="E10" s="79"/>
      <c r="F10" s="79"/>
    </row>
    <row r="11" spans="1:6" ht="54" x14ac:dyDescent="0.25">
      <c r="A11" s="70" t="s">
        <v>86</v>
      </c>
      <c r="B11" s="81" t="s">
        <v>87</v>
      </c>
      <c r="C11" s="82">
        <v>6</v>
      </c>
      <c r="D11" s="82"/>
      <c r="E11" s="79">
        <v>1</v>
      </c>
      <c r="F11" s="79"/>
    </row>
    <row r="12" spans="1:6" ht="60.75" customHeight="1" x14ac:dyDescent="0.25">
      <c r="A12" s="70" t="s">
        <v>88</v>
      </c>
      <c r="B12" s="81" t="s">
        <v>87</v>
      </c>
      <c r="C12" s="82">
        <v>6</v>
      </c>
      <c r="D12" s="82"/>
      <c r="E12" s="79">
        <v>1</v>
      </c>
      <c r="F12" s="79"/>
    </row>
    <row r="13" spans="1:6" ht="58.95" customHeight="1" x14ac:dyDescent="0.25">
      <c r="A13" s="70" t="s">
        <v>89</v>
      </c>
      <c r="B13" s="81" t="s">
        <v>90</v>
      </c>
      <c r="C13" s="79">
        <v>170.89</v>
      </c>
      <c r="D13" s="79"/>
      <c r="E13" s="79">
        <v>55.7</v>
      </c>
      <c r="F13" s="79"/>
    </row>
    <row r="14" spans="1:6" ht="46.8" x14ac:dyDescent="0.25">
      <c r="A14" s="83" t="s">
        <v>91</v>
      </c>
      <c r="B14" s="81" t="s">
        <v>90</v>
      </c>
      <c r="C14" s="79"/>
      <c r="D14" s="79"/>
      <c r="E14" s="79"/>
      <c r="F14" s="79"/>
    </row>
    <row r="15" spans="1:6" ht="60" customHeight="1" x14ac:dyDescent="0.25">
      <c r="A15" s="80" t="s">
        <v>92</v>
      </c>
      <c r="B15" s="78" t="s">
        <v>93</v>
      </c>
      <c r="C15" s="82">
        <v>5</v>
      </c>
      <c r="D15" s="79"/>
      <c r="E15" s="79"/>
      <c r="F15" s="79"/>
    </row>
    <row r="16" spans="1:6" s="28" customFormat="1" ht="72" x14ac:dyDescent="0.25">
      <c r="A16" s="80" t="s">
        <v>94</v>
      </c>
      <c r="B16" s="81" t="s">
        <v>90</v>
      </c>
      <c r="C16" s="82"/>
      <c r="D16" s="82"/>
      <c r="E16" s="79"/>
      <c r="F16" s="79"/>
    </row>
    <row r="17" spans="1:6" ht="54" x14ac:dyDescent="0.25">
      <c r="A17" s="84" t="s">
        <v>95</v>
      </c>
      <c r="B17" s="81" t="s">
        <v>90</v>
      </c>
      <c r="C17" s="79"/>
      <c r="D17" s="79"/>
      <c r="E17" s="79"/>
      <c r="F17" s="79"/>
    </row>
    <row r="18" spans="1:6" ht="46.5" customHeight="1" x14ac:dyDescent="0.25">
      <c r="A18" s="84" t="s">
        <v>96</v>
      </c>
      <c r="B18" s="78" t="s">
        <v>97</v>
      </c>
      <c r="C18" s="85"/>
      <c r="D18" s="85"/>
      <c r="E18" s="85"/>
      <c r="F18" s="85"/>
    </row>
    <row r="19" spans="1:6" ht="71.25" customHeight="1" x14ac:dyDescent="0.25">
      <c r="A19" s="86" t="s">
        <v>98</v>
      </c>
      <c r="B19" s="87" t="s">
        <v>51</v>
      </c>
      <c r="C19" s="79">
        <v>2</v>
      </c>
      <c r="D19" s="79"/>
      <c r="E19" s="79">
        <v>8.64</v>
      </c>
      <c r="F19" s="79"/>
    </row>
    <row r="20" spans="1:6" ht="73.5" customHeight="1" x14ac:dyDescent="0.25">
      <c r="A20" s="88" t="s">
        <v>99</v>
      </c>
      <c r="B20" s="87" t="s">
        <v>51</v>
      </c>
      <c r="C20" s="79">
        <v>4</v>
      </c>
      <c r="D20" s="79"/>
      <c r="E20" s="79">
        <v>17.28</v>
      </c>
      <c r="F20" s="79"/>
    </row>
    <row r="21" spans="1:6" ht="76.5" customHeight="1" x14ac:dyDescent="0.25">
      <c r="A21" s="88" t="s">
        <v>100</v>
      </c>
      <c r="B21" s="89" t="s">
        <v>90</v>
      </c>
      <c r="C21" s="79">
        <v>261.18</v>
      </c>
      <c r="D21" s="79"/>
      <c r="E21" s="79"/>
      <c r="F21" s="79"/>
    </row>
    <row r="22" spans="1:6" s="90" customFormat="1" ht="109.5" customHeight="1" x14ac:dyDescent="0.25">
      <c r="A22" s="88" t="s">
        <v>101</v>
      </c>
      <c r="B22" s="89" t="s">
        <v>51</v>
      </c>
      <c r="C22" s="79"/>
      <c r="D22" s="79"/>
      <c r="E22" s="79"/>
      <c r="F22" s="79"/>
    </row>
    <row r="23" spans="1:6" s="92" customFormat="1" ht="72" x14ac:dyDescent="0.25">
      <c r="A23" s="88" t="s">
        <v>102</v>
      </c>
      <c r="B23" s="89" t="s">
        <v>103</v>
      </c>
      <c r="C23" s="85">
        <v>37060</v>
      </c>
      <c r="D23" s="91"/>
      <c r="E23" s="85">
        <v>160099.20000000001</v>
      </c>
      <c r="F23" s="85"/>
    </row>
    <row r="24" spans="1:6" s="92" customFormat="1" ht="72" customHeight="1" x14ac:dyDescent="0.25">
      <c r="A24" s="88" t="s">
        <v>104</v>
      </c>
      <c r="B24" s="89" t="s">
        <v>103</v>
      </c>
      <c r="C24" s="79"/>
      <c r="D24" s="79"/>
      <c r="E24" s="79"/>
      <c r="F24" s="79"/>
    </row>
    <row r="26" spans="1:6" ht="18" x14ac:dyDescent="0.35">
      <c r="A26" s="19"/>
      <c r="B26" s="3"/>
      <c r="C26" s="93"/>
      <c r="D26" s="93"/>
      <c r="E26" s="94"/>
      <c r="F26" s="19"/>
    </row>
    <row r="27" spans="1:6" ht="18" x14ac:dyDescent="0.35">
      <c r="A27" s="19"/>
      <c r="B27" s="3"/>
      <c r="C27" s="95"/>
      <c r="D27" s="95"/>
      <c r="E27" s="3"/>
      <c r="F27" s="19"/>
    </row>
    <row r="28" spans="1:6" ht="18" x14ac:dyDescent="0.35">
      <c r="A28" s="19"/>
      <c r="B28" s="3"/>
      <c r="C28" s="3"/>
      <c r="D28" s="3"/>
      <c r="E28" s="3"/>
      <c r="F28" s="19"/>
    </row>
    <row r="29" spans="1:6" ht="18" x14ac:dyDescent="0.35">
      <c r="A29" s="19"/>
      <c r="B29" s="3"/>
      <c r="C29" s="3"/>
      <c r="D29" s="3"/>
      <c r="E29" s="3"/>
      <c r="F29" s="19"/>
    </row>
    <row r="30" spans="1:6" ht="18" x14ac:dyDescent="0.35">
      <c r="A30" s="19"/>
      <c r="B30" s="3"/>
      <c r="C30" s="3"/>
      <c r="D30" s="3"/>
      <c r="E30" s="3"/>
      <c r="F30" s="19"/>
    </row>
    <row r="31" spans="1:6" ht="36.75" hidden="1" customHeight="1" x14ac:dyDescent="0.35">
      <c r="A31" s="19"/>
      <c r="B31" s="3"/>
      <c r="C31" s="3"/>
      <c r="D31" s="3"/>
      <c r="E31" s="3"/>
      <c r="F31" s="19"/>
    </row>
    <row r="32" spans="1:6" ht="18" x14ac:dyDescent="0.35">
      <c r="A32" s="19"/>
      <c r="B32" s="3"/>
      <c r="C32" s="3"/>
      <c r="D32" s="3"/>
      <c r="E32" s="3"/>
      <c r="F32" s="19"/>
    </row>
  </sheetData>
  <mergeCells count="8">
    <mergeCell ref="C26:D26"/>
    <mergeCell ref="C27:D27"/>
    <mergeCell ref="A2:E2"/>
    <mergeCell ref="A3:E3"/>
    <mergeCell ref="A4:A6"/>
    <mergeCell ref="B4:B6"/>
    <mergeCell ref="C4:F4"/>
    <mergeCell ref="C5:D5"/>
  </mergeCells>
  <pageMargins left="0.47222222222222221" right="0.19652777777777777" top="0.47222222222222221" bottom="0" header="0.51180555555555551" footer="0.51180555555555551"/>
  <pageSetup paperSize="9" scale="70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10" zoomScaleSheetLayoutView="75" workbookViewId="0">
      <selection activeCell="A22" sqref="A22:D26"/>
    </sheetView>
  </sheetViews>
  <sheetFormatPr defaultColWidth="9" defaultRowHeight="13.2" x14ac:dyDescent="0.25"/>
  <cols>
    <col min="1" max="1" width="59" style="4" customWidth="1"/>
    <col min="2" max="2" width="10.09765625" style="27" customWidth="1"/>
    <col min="3" max="3" width="18.3984375" style="16" customWidth="1"/>
    <col min="4" max="4" width="14.3984375" style="4" customWidth="1"/>
    <col min="5" max="5" width="12.09765625" style="4" customWidth="1"/>
    <col min="6" max="6" width="13.09765625" style="4" customWidth="1"/>
    <col min="7" max="7" width="9" style="4" customWidth="1"/>
    <col min="8" max="16384" width="9" style="4"/>
  </cols>
  <sheetData>
    <row r="1" spans="1:6" ht="18" x14ac:dyDescent="0.35">
      <c r="C1" s="3" t="s">
        <v>105</v>
      </c>
    </row>
    <row r="2" spans="1:6" ht="78.75" customHeight="1" x14ac:dyDescent="0.25">
      <c r="A2" s="24" t="s">
        <v>106</v>
      </c>
      <c r="B2" s="24"/>
      <c r="C2" s="24"/>
    </row>
    <row r="3" spans="1:6" x14ac:dyDescent="0.25">
      <c r="A3" s="30"/>
      <c r="B3" s="31"/>
      <c r="C3" s="30"/>
    </row>
    <row r="4" spans="1:6" ht="43.5" customHeight="1" x14ac:dyDescent="0.25">
      <c r="A4" s="20" t="s">
        <v>107</v>
      </c>
      <c r="B4" s="96" t="s">
        <v>18</v>
      </c>
      <c r="C4" s="96" t="s">
        <v>2</v>
      </c>
    </row>
    <row r="5" spans="1:6" ht="18" x14ac:dyDescent="0.25">
      <c r="A5" s="33">
        <v>1</v>
      </c>
      <c r="B5" s="33">
        <v>2</v>
      </c>
      <c r="C5" s="33">
        <v>3</v>
      </c>
    </row>
    <row r="6" spans="1:6" ht="87" x14ac:dyDescent="0.25">
      <c r="A6" s="35" t="s">
        <v>108</v>
      </c>
      <c r="B6" s="97">
        <v>1</v>
      </c>
      <c r="C6" s="98">
        <f>SUM(C7:C9)</f>
        <v>9324.0820000000003</v>
      </c>
    </row>
    <row r="7" spans="1:6" ht="36" x14ac:dyDescent="0.25">
      <c r="A7" s="99" t="s">
        <v>109</v>
      </c>
      <c r="B7" s="97">
        <v>2</v>
      </c>
      <c r="C7" s="100">
        <v>5433.1329999999998</v>
      </c>
    </row>
    <row r="8" spans="1:6" ht="36" x14ac:dyDescent="0.25">
      <c r="A8" s="99" t="s">
        <v>110</v>
      </c>
      <c r="B8" s="97">
        <v>3</v>
      </c>
      <c r="C8" s="100">
        <v>1584.5039999999999</v>
      </c>
    </row>
    <row r="9" spans="1:6" ht="36.6" thickBot="1" x14ac:dyDescent="0.3">
      <c r="A9" s="101" t="s">
        <v>111</v>
      </c>
      <c r="B9" s="102">
        <v>4</v>
      </c>
      <c r="C9" s="100">
        <v>2306.4450000000002</v>
      </c>
    </row>
    <row r="10" spans="1:6" ht="19.5" customHeight="1" thickTop="1" x14ac:dyDescent="0.25">
      <c r="A10" s="103" t="s">
        <v>112</v>
      </c>
      <c r="B10" s="103"/>
      <c r="C10" s="103"/>
    </row>
    <row r="11" spans="1:6" ht="19.5" customHeight="1" x14ac:dyDescent="0.25">
      <c r="A11" s="104" t="s">
        <v>113</v>
      </c>
      <c r="B11" s="105" t="s">
        <v>114</v>
      </c>
      <c r="C11" s="106" t="s">
        <v>115</v>
      </c>
      <c r="D11" s="105" t="s">
        <v>116</v>
      </c>
      <c r="E11" s="105"/>
      <c r="F11" s="105"/>
    </row>
    <row r="12" spans="1:6" ht="147" customHeight="1" x14ac:dyDescent="0.25">
      <c r="A12" s="107"/>
      <c r="B12" s="105"/>
      <c r="C12" s="108"/>
      <c r="D12" s="109" t="s">
        <v>117</v>
      </c>
      <c r="E12" s="109" t="s">
        <v>118</v>
      </c>
      <c r="F12" s="109" t="s">
        <v>119</v>
      </c>
    </row>
    <row r="13" spans="1:6" ht="54" x14ac:dyDescent="0.25">
      <c r="A13" s="39" t="s">
        <v>120</v>
      </c>
      <c r="B13" s="110">
        <f>B14+B15+B16+B17+B18</f>
        <v>2499.5720000000001</v>
      </c>
      <c r="C13" s="110">
        <f t="shared" ref="C13:F13" si="0">C14+C15+C16+C17+C18</f>
        <v>1566233.6000000001</v>
      </c>
      <c r="D13" s="110">
        <f>D14+D15+D16+D17+D18</f>
        <v>1351672.6</v>
      </c>
      <c r="E13" s="110">
        <f t="shared" si="0"/>
        <v>39224.799999999996</v>
      </c>
      <c r="F13" s="110">
        <f t="shared" si="0"/>
        <v>175336.19999999998</v>
      </c>
    </row>
    <row r="14" spans="1:6" ht="18" x14ac:dyDescent="0.35">
      <c r="A14" s="99" t="s">
        <v>121</v>
      </c>
      <c r="B14" s="111">
        <v>11.21</v>
      </c>
      <c r="C14" s="112">
        <f>D14+E14+F14</f>
        <v>45861.9</v>
      </c>
      <c r="D14" s="113">
        <f>ROUND(D20/B20*B14,1)</f>
        <v>6061.9</v>
      </c>
      <c r="E14" s="114"/>
      <c r="F14" s="115">
        <v>39800</v>
      </c>
    </row>
    <row r="15" spans="1:6" ht="18" x14ac:dyDescent="0.35">
      <c r="A15" s="99" t="s">
        <v>122</v>
      </c>
      <c r="B15" s="111">
        <v>10.61</v>
      </c>
      <c r="C15" s="112">
        <f t="shared" ref="C15:C19" si="1">D15+E15+F15</f>
        <v>5737.5</v>
      </c>
      <c r="D15" s="113">
        <f>ROUND(D20/B20*B15,1)</f>
        <v>5737.5</v>
      </c>
      <c r="E15" s="114"/>
      <c r="F15" s="114"/>
    </row>
    <row r="16" spans="1:6" ht="18" x14ac:dyDescent="0.35">
      <c r="A16" s="99" t="s">
        <v>123</v>
      </c>
      <c r="B16" s="111">
        <v>1087.7</v>
      </c>
      <c r="C16" s="112">
        <f t="shared" si="1"/>
        <v>750891.91299999994</v>
      </c>
      <c r="D16" s="113">
        <f>ROUND(D20/B20*B16,1)</f>
        <v>588186.4</v>
      </c>
      <c r="E16" s="114">
        <v>37031.81</v>
      </c>
      <c r="F16" s="114">
        <f>118869.843+6803.86</f>
        <v>125673.70299999999</v>
      </c>
    </row>
    <row r="17" spans="1:16" ht="18" x14ac:dyDescent="0.35">
      <c r="A17" s="99" t="s">
        <v>124</v>
      </c>
      <c r="B17" s="111">
        <v>1383.768</v>
      </c>
      <c r="C17" s="112">
        <f t="shared" si="1"/>
        <v>760344.18699999992</v>
      </c>
      <c r="D17" s="113">
        <f>ROUND(D20/B20*B17,1)</f>
        <v>748288.7</v>
      </c>
      <c r="E17" s="114">
        <v>2192.9899999999998</v>
      </c>
      <c r="F17" s="114">
        <f>8958.819+903.64+0.038</f>
        <v>9862.4969999999994</v>
      </c>
    </row>
    <row r="18" spans="1:16" ht="18" x14ac:dyDescent="0.35">
      <c r="A18" s="101" t="s">
        <v>125</v>
      </c>
      <c r="B18" s="116">
        <v>6.2839999999999998</v>
      </c>
      <c r="C18" s="112">
        <f t="shared" si="1"/>
        <v>3398.1</v>
      </c>
      <c r="D18" s="113">
        <f>ROUND(D20/B20*B18,1)</f>
        <v>3398.1</v>
      </c>
      <c r="E18" s="114"/>
      <c r="F18" s="114"/>
    </row>
    <row r="19" spans="1:16" ht="18" x14ac:dyDescent="0.35">
      <c r="A19" s="117" t="s">
        <v>126</v>
      </c>
      <c r="B19" s="118">
        <v>72.066000000000003</v>
      </c>
      <c r="C19" s="112">
        <f t="shared" si="1"/>
        <v>38970.6</v>
      </c>
      <c r="D19" s="113">
        <f>ROUND(D20/B20*B19,1)+0.1</f>
        <v>38970.6</v>
      </c>
      <c r="E19" s="114"/>
      <c r="F19" s="114"/>
    </row>
    <row r="20" spans="1:16" ht="18" hidden="1" x14ac:dyDescent="0.25">
      <c r="A20" s="14"/>
      <c r="B20" s="119">
        <v>2571.6379999999999</v>
      </c>
      <c r="C20" s="120">
        <f>D20+E20+F20</f>
        <v>1605204.2</v>
      </c>
      <c r="D20" s="4">
        <v>1390643.2</v>
      </c>
      <c r="E20" s="4">
        <v>39224.800000000003</v>
      </c>
      <c r="F20" s="4">
        <v>175336.2</v>
      </c>
    </row>
    <row r="21" spans="1:16" ht="18" x14ac:dyDescent="0.25">
      <c r="A21" s="14"/>
      <c r="B21" s="119"/>
      <c r="C21" s="120"/>
      <c r="D21" s="38"/>
      <c r="E21" s="38"/>
    </row>
    <row r="22" spans="1:16" ht="18" x14ac:dyDescent="0.35">
      <c r="A22" s="121"/>
      <c r="B22" s="122"/>
      <c r="C22" s="122"/>
      <c r="D22" s="19"/>
    </row>
    <row r="23" spans="1:16" ht="18" x14ac:dyDescent="0.35">
      <c r="A23" s="19"/>
      <c r="B23" s="95"/>
      <c r="C23" s="95"/>
      <c r="D23" s="19"/>
    </row>
    <row r="24" spans="1:16" ht="40.5" hidden="1" customHeight="1" x14ac:dyDescent="0.35">
      <c r="A24" s="62"/>
      <c r="B24" s="62"/>
      <c r="C24" s="62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</row>
    <row r="25" spans="1:16" ht="18" x14ac:dyDescent="0.35">
      <c r="A25" s="75"/>
      <c r="B25" s="63"/>
      <c r="C25" s="3"/>
      <c r="D25" s="19"/>
    </row>
    <row r="26" spans="1:16" ht="18" x14ac:dyDescent="0.35">
      <c r="A26" s="19"/>
      <c r="B26" s="63"/>
      <c r="C26" s="3"/>
      <c r="D26" s="19"/>
    </row>
  </sheetData>
  <mergeCells count="9">
    <mergeCell ref="B22:C22"/>
    <mergeCell ref="B23:C23"/>
    <mergeCell ref="A24:C24"/>
    <mergeCell ref="A2:C2"/>
    <mergeCell ref="A10:C10"/>
    <mergeCell ref="A11:A12"/>
    <mergeCell ref="B11:B12"/>
    <mergeCell ref="C11:C12"/>
    <mergeCell ref="D11:F11"/>
  </mergeCells>
  <pageMargins left="0.55000000000000004" right="0.21" top="0.78749999999999998" bottom="0.78749999999999998" header="0.51180555555555551" footer="0.51180555555555551"/>
  <pageSetup paperSize="9" scale="90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zoomScale="77" zoomScaleNormal="77" zoomScaleSheetLayoutView="61" workbookViewId="0">
      <pane ySplit="6" topLeftCell="A67" activePane="bottomLeft" state="frozen"/>
      <selection pane="bottomLeft" activeCell="B75" sqref="B75:J79"/>
    </sheetView>
  </sheetViews>
  <sheetFormatPr defaultColWidth="9" defaultRowHeight="15.6" x14ac:dyDescent="0.3"/>
  <cols>
    <col min="1" max="1" width="7.3984375" style="126" customWidth="1"/>
    <col min="2" max="2" width="63" style="126" customWidth="1"/>
    <col min="3" max="3" width="10.59765625" style="126" customWidth="1"/>
    <col min="4" max="4" width="8.69921875" style="126" customWidth="1"/>
    <col min="5" max="5" width="11.09765625" style="126" customWidth="1"/>
    <col min="6" max="6" width="12.69921875" style="126" customWidth="1"/>
    <col min="7" max="7" width="14.59765625" style="126" customWidth="1"/>
    <col min="8" max="8" width="16.19921875" style="126" customWidth="1"/>
    <col min="9" max="9" width="13.5" style="126" customWidth="1"/>
    <col min="10" max="10" width="11.69921875" style="126" customWidth="1"/>
    <col min="11" max="11" width="11.5" style="126" customWidth="1"/>
    <col min="12" max="12" width="12.09765625" style="126" customWidth="1"/>
    <col min="13" max="13" width="10.8984375" style="126" customWidth="1"/>
    <col min="14" max="15" width="11.19921875" style="126" customWidth="1"/>
    <col min="16" max="16" width="14.3984375" style="126" customWidth="1"/>
    <col min="17" max="17" width="11.8984375" style="126" customWidth="1"/>
    <col min="18" max="25" width="9" style="126" customWidth="1"/>
    <col min="26" max="26" width="9" style="126" hidden="1" customWidth="1"/>
    <col min="27" max="16384" width="9" style="126"/>
  </cols>
  <sheetData>
    <row r="1" spans="1:13" ht="26.25" customHeight="1" x14ac:dyDescent="0.3">
      <c r="A1" s="124"/>
      <c r="B1" s="124"/>
      <c r="C1" s="124"/>
      <c r="D1" s="124"/>
      <c r="E1" s="125"/>
      <c r="F1" s="124"/>
      <c r="G1" s="124"/>
      <c r="H1" s="124"/>
      <c r="I1" s="124"/>
      <c r="J1" s="124"/>
      <c r="K1" s="124"/>
      <c r="L1" s="126" t="s">
        <v>127</v>
      </c>
      <c r="M1" s="124"/>
    </row>
    <row r="2" spans="1:13" ht="39" customHeight="1" x14ac:dyDescent="0.3">
      <c r="A2" s="127" t="s">
        <v>128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1.25" customHeight="1" x14ac:dyDescent="0.3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ht="36" customHeight="1" x14ac:dyDescent="0.3">
      <c r="A4" s="130" t="s">
        <v>129</v>
      </c>
      <c r="B4" s="131" t="s">
        <v>130</v>
      </c>
      <c r="C4" s="131" t="s">
        <v>131</v>
      </c>
      <c r="D4" s="131"/>
      <c r="E4" s="131" t="s">
        <v>132</v>
      </c>
      <c r="F4" s="131" t="s">
        <v>133</v>
      </c>
      <c r="G4" s="131" t="s">
        <v>134</v>
      </c>
      <c r="H4" s="131" t="s">
        <v>135</v>
      </c>
      <c r="I4" s="131" t="s">
        <v>136</v>
      </c>
      <c r="J4" s="131" t="s">
        <v>137</v>
      </c>
      <c r="K4" s="131"/>
      <c r="L4" s="131"/>
      <c r="M4" s="131"/>
    </row>
    <row r="5" spans="1:13" ht="45" customHeight="1" x14ac:dyDescent="0.3">
      <c r="A5" s="130"/>
      <c r="B5" s="131"/>
      <c r="C5" s="131" t="s">
        <v>51</v>
      </c>
      <c r="D5" s="131" t="s">
        <v>138</v>
      </c>
      <c r="E5" s="131"/>
      <c r="F5" s="131"/>
      <c r="G5" s="131"/>
      <c r="H5" s="131"/>
      <c r="I5" s="131"/>
      <c r="J5" s="132" t="s">
        <v>3</v>
      </c>
      <c r="K5" s="132"/>
      <c r="L5" s="133" t="s">
        <v>4</v>
      </c>
      <c r="M5" s="133" t="s">
        <v>5</v>
      </c>
    </row>
    <row r="6" spans="1:13" ht="67.5" customHeight="1" x14ac:dyDescent="0.3">
      <c r="A6" s="130"/>
      <c r="B6" s="131"/>
      <c r="C6" s="131"/>
      <c r="D6" s="131"/>
      <c r="E6" s="131"/>
      <c r="F6" s="131"/>
      <c r="G6" s="131"/>
      <c r="H6" s="131"/>
      <c r="I6" s="131"/>
      <c r="J6" s="134" t="s">
        <v>6</v>
      </c>
      <c r="K6" s="134" t="s">
        <v>7</v>
      </c>
      <c r="L6" s="134" t="s">
        <v>6</v>
      </c>
      <c r="M6" s="134" t="s">
        <v>6</v>
      </c>
    </row>
    <row r="7" spans="1:13" ht="18.75" customHeight="1" x14ac:dyDescent="0.3">
      <c r="A7" s="135" t="s">
        <v>139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7"/>
    </row>
    <row r="8" spans="1:13" ht="69" customHeight="1" x14ac:dyDescent="0.3">
      <c r="A8" s="138">
        <v>1</v>
      </c>
      <c r="B8" s="139" t="s">
        <v>140</v>
      </c>
      <c r="C8" s="140">
        <v>26.63</v>
      </c>
      <c r="D8" s="140"/>
      <c r="E8" s="140" t="s">
        <v>141</v>
      </c>
      <c r="F8" s="140">
        <v>2</v>
      </c>
      <c r="G8" s="140" t="s">
        <v>142</v>
      </c>
      <c r="H8" s="140" t="s">
        <v>143</v>
      </c>
      <c r="I8" s="141" t="s">
        <v>143</v>
      </c>
      <c r="J8" s="141">
        <v>0.245</v>
      </c>
      <c r="K8" s="142">
        <v>0.23</v>
      </c>
      <c r="L8" s="143">
        <v>455.42700000000002</v>
      </c>
      <c r="M8" s="143">
        <v>606.57299999999998</v>
      </c>
    </row>
    <row r="9" spans="1:13" ht="36" x14ac:dyDescent="0.35">
      <c r="A9" s="138"/>
      <c r="B9" s="144" t="s">
        <v>144</v>
      </c>
      <c r="C9" s="145"/>
      <c r="D9" s="140"/>
      <c r="E9" s="140"/>
      <c r="F9" s="140"/>
      <c r="G9" s="140"/>
      <c r="H9" s="145"/>
      <c r="I9" s="140"/>
      <c r="J9" s="146">
        <v>0.245</v>
      </c>
      <c r="K9" s="147">
        <v>0.23</v>
      </c>
      <c r="L9" s="148"/>
      <c r="M9" s="149"/>
    </row>
    <row r="10" spans="1:13" ht="52.2" x14ac:dyDescent="0.3">
      <c r="A10" s="150">
        <v>2</v>
      </c>
      <c r="B10" s="139" t="s">
        <v>145</v>
      </c>
      <c r="C10" s="151">
        <v>13.83</v>
      </c>
      <c r="D10" s="151"/>
      <c r="E10" s="140" t="s">
        <v>141</v>
      </c>
      <c r="F10" s="151">
        <v>2</v>
      </c>
      <c r="G10" s="152" t="s">
        <v>146</v>
      </c>
      <c r="H10" s="151" t="s">
        <v>143</v>
      </c>
      <c r="I10" s="153" t="s">
        <v>143</v>
      </c>
      <c r="J10" s="141">
        <v>2.15</v>
      </c>
      <c r="K10" s="154"/>
      <c r="L10" s="155">
        <v>556.24800000000005</v>
      </c>
      <c r="M10" s="155">
        <v>79.67</v>
      </c>
    </row>
    <row r="11" spans="1:13" ht="36" x14ac:dyDescent="0.3">
      <c r="A11" s="150"/>
      <c r="B11" s="156" t="s">
        <v>147</v>
      </c>
      <c r="C11" s="140"/>
      <c r="D11" s="140"/>
      <c r="E11" s="140"/>
      <c r="F11" s="140"/>
      <c r="G11" s="140"/>
      <c r="H11" s="141"/>
      <c r="I11" s="157"/>
      <c r="J11" s="158">
        <v>2.15</v>
      </c>
      <c r="K11" s="159"/>
      <c r="L11" s="143"/>
      <c r="M11" s="149">
        <v>0.1</v>
      </c>
    </row>
    <row r="12" spans="1:13" ht="52.2" x14ac:dyDescent="0.3">
      <c r="A12" s="150">
        <v>3</v>
      </c>
      <c r="B12" s="139" t="s">
        <v>148</v>
      </c>
      <c r="C12" s="152">
        <v>3.0640000000000001</v>
      </c>
      <c r="D12" s="151">
        <v>284</v>
      </c>
      <c r="E12" s="140" t="s">
        <v>141</v>
      </c>
      <c r="F12" s="151">
        <v>2</v>
      </c>
      <c r="G12" s="151" t="s">
        <v>146</v>
      </c>
      <c r="H12" s="152" t="s">
        <v>143</v>
      </c>
      <c r="I12" s="151" t="s">
        <v>143</v>
      </c>
      <c r="J12" s="160">
        <v>1.802</v>
      </c>
      <c r="K12" s="154"/>
      <c r="L12" s="161">
        <f>9.45+295</f>
        <v>304.45</v>
      </c>
      <c r="M12" s="155">
        <f>200+400</f>
        <v>600</v>
      </c>
    </row>
    <row r="13" spans="1:13" ht="36" x14ac:dyDescent="0.35">
      <c r="A13" s="150"/>
      <c r="B13" s="162" t="s">
        <v>149</v>
      </c>
      <c r="C13" s="151"/>
      <c r="D13" s="151"/>
      <c r="E13" s="151"/>
      <c r="F13" s="151"/>
      <c r="G13" s="152"/>
      <c r="H13" s="151"/>
      <c r="I13" s="153"/>
      <c r="J13" s="158">
        <v>1.802</v>
      </c>
      <c r="K13" s="142"/>
      <c r="L13" s="163">
        <v>9.4499999999999993</v>
      </c>
      <c r="M13" s="155"/>
    </row>
    <row r="14" spans="1:13" ht="69.599999999999994" x14ac:dyDescent="0.3">
      <c r="A14" s="150">
        <v>4</v>
      </c>
      <c r="B14" s="139" t="s">
        <v>150</v>
      </c>
      <c r="C14" s="152">
        <v>19.8</v>
      </c>
      <c r="D14" s="151"/>
      <c r="E14" s="140" t="s">
        <v>151</v>
      </c>
      <c r="F14" s="151">
        <v>2</v>
      </c>
      <c r="G14" s="151" t="s">
        <v>152</v>
      </c>
      <c r="H14" s="152" t="s">
        <v>143</v>
      </c>
      <c r="I14" s="151" t="s">
        <v>143</v>
      </c>
      <c r="J14" s="160">
        <v>3.8079999999999998</v>
      </c>
      <c r="K14" s="154"/>
      <c r="L14" s="164">
        <f>9.362+295</f>
        <v>304.36200000000002</v>
      </c>
      <c r="M14" s="155">
        <f>100+400</f>
        <v>500</v>
      </c>
    </row>
    <row r="15" spans="1:13" ht="36" x14ac:dyDescent="0.35">
      <c r="A15" s="150"/>
      <c r="B15" s="162" t="s">
        <v>149</v>
      </c>
      <c r="C15" s="145"/>
      <c r="D15" s="151"/>
      <c r="E15" s="151"/>
      <c r="F15" s="151"/>
      <c r="G15" s="151"/>
      <c r="H15" s="151"/>
      <c r="I15" s="153"/>
      <c r="J15" s="158">
        <v>3.8079999999999998</v>
      </c>
      <c r="K15" s="142"/>
      <c r="L15" s="163">
        <v>9.3620000000000001</v>
      </c>
      <c r="M15" s="163"/>
    </row>
    <row r="16" spans="1:13" ht="52.2" x14ac:dyDescent="0.3">
      <c r="A16" s="150">
        <v>5</v>
      </c>
      <c r="B16" s="139" t="s">
        <v>153</v>
      </c>
      <c r="C16" s="145">
        <v>2.5</v>
      </c>
      <c r="D16" s="151"/>
      <c r="E16" s="140" t="s">
        <v>151</v>
      </c>
      <c r="F16" s="151">
        <v>2</v>
      </c>
      <c r="G16" s="151" t="s">
        <v>152</v>
      </c>
      <c r="H16" s="152" t="s">
        <v>143</v>
      </c>
      <c r="I16" s="153" t="s">
        <v>143</v>
      </c>
      <c r="J16" s="160">
        <v>1.4259999999999999</v>
      </c>
      <c r="K16" s="154"/>
      <c r="L16" s="155">
        <f>6.631+295</f>
        <v>301.63099999999997</v>
      </c>
      <c r="M16" s="155">
        <f>107.118+400</f>
        <v>507.11799999999999</v>
      </c>
    </row>
    <row r="17" spans="1:13" ht="43.5" customHeight="1" x14ac:dyDescent="0.35">
      <c r="A17" s="150"/>
      <c r="B17" s="162" t="s">
        <v>154</v>
      </c>
      <c r="C17" s="145"/>
      <c r="D17" s="151"/>
      <c r="E17" s="151"/>
      <c r="F17" s="151"/>
      <c r="G17" s="151"/>
      <c r="H17" s="151"/>
      <c r="I17" s="153"/>
      <c r="J17" s="158">
        <v>1.4259999999999999</v>
      </c>
      <c r="K17" s="142"/>
      <c r="L17" s="163">
        <v>6.6310000000000002</v>
      </c>
      <c r="M17" s="163"/>
    </row>
    <row r="18" spans="1:13" ht="52.2" x14ac:dyDescent="0.3">
      <c r="A18" s="150">
        <v>6</v>
      </c>
      <c r="B18" s="165" t="s">
        <v>155</v>
      </c>
      <c r="C18" s="166">
        <v>12.55</v>
      </c>
      <c r="D18" s="151">
        <v>550</v>
      </c>
      <c r="E18" s="151"/>
      <c r="F18" s="151"/>
      <c r="G18" s="151" t="s">
        <v>152</v>
      </c>
      <c r="H18" s="152" t="s">
        <v>143</v>
      </c>
      <c r="I18" s="153" t="s">
        <v>143</v>
      </c>
      <c r="J18" s="158"/>
      <c r="K18" s="154"/>
      <c r="L18" s="161">
        <v>650</v>
      </c>
      <c r="M18" s="155">
        <v>900</v>
      </c>
    </row>
    <row r="19" spans="1:13" ht="34.799999999999997" x14ac:dyDescent="0.3">
      <c r="A19" s="150">
        <v>7</v>
      </c>
      <c r="B19" s="165" t="s">
        <v>156</v>
      </c>
      <c r="C19" s="145">
        <v>1.22</v>
      </c>
      <c r="D19" s="151">
        <v>220</v>
      </c>
      <c r="E19" s="151"/>
      <c r="F19" s="151"/>
      <c r="G19" s="151" t="s">
        <v>146</v>
      </c>
      <c r="H19" s="152" t="s">
        <v>143</v>
      </c>
      <c r="I19" s="153" t="s">
        <v>143</v>
      </c>
      <c r="J19" s="158"/>
      <c r="K19" s="154"/>
      <c r="L19" s="161">
        <v>395</v>
      </c>
      <c r="M19" s="155">
        <v>555</v>
      </c>
    </row>
    <row r="20" spans="1:13" ht="34.799999999999997" x14ac:dyDescent="0.3">
      <c r="A20" s="150">
        <v>8</v>
      </c>
      <c r="B20" s="165" t="s">
        <v>157</v>
      </c>
      <c r="C20" s="145">
        <v>25</v>
      </c>
      <c r="D20" s="151"/>
      <c r="E20" s="151"/>
      <c r="F20" s="151"/>
      <c r="G20" s="151" t="s">
        <v>152</v>
      </c>
      <c r="H20" s="152" t="s">
        <v>143</v>
      </c>
      <c r="I20" s="153" t="s">
        <v>143</v>
      </c>
      <c r="J20" s="158"/>
      <c r="K20" s="154"/>
      <c r="L20" s="161">
        <v>265</v>
      </c>
      <c r="M20" s="155">
        <v>265</v>
      </c>
    </row>
    <row r="21" spans="1:13" ht="52.2" x14ac:dyDescent="0.3">
      <c r="A21" s="150">
        <v>9</v>
      </c>
      <c r="B21" s="165" t="s">
        <v>158</v>
      </c>
      <c r="C21" s="145">
        <v>19.100000000000001</v>
      </c>
      <c r="D21" s="151"/>
      <c r="E21" s="151"/>
      <c r="F21" s="151"/>
      <c r="G21" s="151" t="s">
        <v>152</v>
      </c>
      <c r="H21" s="152" t="s">
        <v>143</v>
      </c>
      <c r="I21" s="153" t="s">
        <v>143</v>
      </c>
      <c r="J21" s="158"/>
      <c r="K21" s="154"/>
      <c r="L21" s="161">
        <v>203</v>
      </c>
      <c r="M21" s="155">
        <v>203</v>
      </c>
    </row>
    <row r="22" spans="1:13" ht="52.2" x14ac:dyDescent="0.3">
      <c r="A22" s="150">
        <v>10</v>
      </c>
      <c r="B22" s="167" t="s">
        <v>159</v>
      </c>
      <c r="C22" s="145">
        <v>15.3</v>
      </c>
      <c r="D22" s="151"/>
      <c r="E22" s="151"/>
      <c r="F22" s="151"/>
      <c r="G22" s="151" t="s">
        <v>152</v>
      </c>
      <c r="H22" s="152" t="s">
        <v>143</v>
      </c>
      <c r="I22" s="153" t="s">
        <v>143</v>
      </c>
      <c r="J22" s="158"/>
      <c r="K22" s="154"/>
      <c r="L22" s="161">
        <v>162.6</v>
      </c>
      <c r="M22" s="155">
        <v>162.6</v>
      </c>
    </row>
    <row r="23" spans="1:13" ht="34.799999999999997" x14ac:dyDescent="0.3">
      <c r="A23" s="150">
        <v>11</v>
      </c>
      <c r="B23" s="167" t="s">
        <v>160</v>
      </c>
      <c r="C23" s="168">
        <v>30</v>
      </c>
      <c r="D23" s="151"/>
      <c r="E23" s="151"/>
      <c r="F23" s="151"/>
      <c r="G23" s="151" t="s">
        <v>146</v>
      </c>
      <c r="H23" s="152" t="s">
        <v>143</v>
      </c>
      <c r="I23" s="153" t="s">
        <v>143</v>
      </c>
      <c r="J23" s="158"/>
      <c r="K23" s="154"/>
      <c r="L23" s="161">
        <v>319.39999999999998</v>
      </c>
      <c r="M23" s="155">
        <v>319.39999999999998</v>
      </c>
    </row>
    <row r="24" spans="1:13" ht="69.599999999999994" x14ac:dyDescent="0.3">
      <c r="A24" s="150">
        <v>12</v>
      </c>
      <c r="B24" s="169" t="s">
        <v>161</v>
      </c>
      <c r="C24" s="145"/>
      <c r="D24" s="151"/>
      <c r="E24" s="140" t="s">
        <v>141</v>
      </c>
      <c r="F24" s="151">
        <v>2</v>
      </c>
      <c r="G24" s="151">
        <v>2017</v>
      </c>
      <c r="H24" s="151">
        <v>17.884</v>
      </c>
      <c r="I24" s="153">
        <v>18.47</v>
      </c>
      <c r="J24" s="160">
        <v>18.48</v>
      </c>
      <c r="K24" s="142">
        <v>5.0000000000000001E-3</v>
      </c>
      <c r="L24" s="155"/>
      <c r="M24" s="155"/>
    </row>
    <row r="25" spans="1:13" ht="36" x14ac:dyDescent="0.35">
      <c r="A25" s="150"/>
      <c r="B25" s="144" t="s">
        <v>144</v>
      </c>
      <c r="C25" s="145"/>
      <c r="D25" s="151"/>
      <c r="E25" s="151"/>
      <c r="F25" s="151"/>
      <c r="G25" s="151"/>
      <c r="H25" s="152"/>
      <c r="I25" s="153"/>
      <c r="J25" s="158">
        <v>5.0000000000000001E-3</v>
      </c>
      <c r="K25" s="170">
        <v>5.0000000000000001E-3</v>
      </c>
      <c r="L25" s="163"/>
      <c r="M25" s="163"/>
    </row>
    <row r="26" spans="1:13" ht="81" customHeight="1" x14ac:dyDescent="0.3">
      <c r="A26" s="150">
        <v>13</v>
      </c>
      <c r="B26" s="169" t="s">
        <v>162</v>
      </c>
      <c r="C26" s="151"/>
      <c r="D26" s="151"/>
      <c r="E26" s="140" t="s">
        <v>141</v>
      </c>
      <c r="F26" s="151">
        <v>2</v>
      </c>
      <c r="G26" s="151">
        <v>2017</v>
      </c>
      <c r="H26" s="151">
        <v>13.157</v>
      </c>
      <c r="I26" s="153">
        <v>13.505000000000001</v>
      </c>
      <c r="J26" s="160">
        <v>13.513999999999999</v>
      </c>
      <c r="K26" s="142">
        <v>4.0000000000000001E-3</v>
      </c>
      <c r="L26" s="155"/>
      <c r="M26" s="155"/>
    </row>
    <row r="27" spans="1:13" ht="36" x14ac:dyDescent="0.35">
      <c r="A27" s="150"/>
      <c r="B27" s="144" t="s">
        <v>144</v>
      </c>
      <c r="C27" s="145"/>
      <c r="D27" s="151"/>
      <c r="E27" s="151"/>
      <c r="F27" s="151"/>
      <c r="G27" s="151"/>
      <c r="H27" s="152"/>
      <c r="I27" s="153"/>
      <c r="J27" s="158">
        <v>4.0000000000000001E-3</v>
      </c>
      <c r="K27" s="170">
        <v>4.0000000000000001E-3</v>
      </c>
      <c r="L27" s="163"/>
      <c r="M27" s="163"/>
    </row>
    <row r="28" spans="1:13" ht="69.599999999999994" x14ac:dyDescent="0.3">
      <c r="A28" s="150">
        <v>14</v>
      </c>
      <c r="B28" s="169" t="s">
        <v>163</v>
      </c>
      <c r="C28" s="145"/>
      <c r="D28" s="151"/>
      <c r="E28" s="140" t="s">
        <v>141</v>
      </c>
      <c r="F28" s="151">
        <v>2</v>
      </c>
      <c r="G28" s="151">
        <v>2017</v>
      </c>
      <c r="H28" s="151">
        <v>18.588999999999999</v>
      </c>
      <c r="I28" s="153">
        <v>19.5</v>
      </c>
      <c r="J28" s="160">
        <v>19.686</v>
      </c>
      <c r="K28" s="142"/>
      <c r="L28" s="155"/>
      <c r="M28" s="155"/>
    </row>
    <row r="29" spans="1:13" ht="72" customHeight="1" x14ac:dyDescent="0.3">
      <c r="A29" s="150">
        <v>15</v>
      </c>
      <c r="B29" s="171" t="s">
        <v>164</v>
      </c>
      <c r="C29" s="152"/>
      <c r="D29" s="151"/>
      <c r="E29" s="140" t="s">
        <v>151</v>
      </c>
      <c r="F29" s="151">
        <v>2</v>
      </c>
      <c r="G29" s="151">
        <v>2016</v>
      </c>
      <c r="H29" s="152">
        <v>18.097000000000001</v>
      </c>
      <c r="I29" s="153" t="s">
        <v>165</v>
      </c>
      <c r="J29" s="160">
        <v>17.898</v>
      </c>
      <c r="K29" s="154">
        <v>17.898</v>
      </c>
      <c r="L29" s="163"/>
      <c r="M29" s="163"/>
    </row>
    <row r="30" spans="1:13" ht="69.599999999999994" x14ac:dyDescent="0.3">
      <c r="A30" s="150">
        <v>16</v>
      </c>
      <c r="B30" s="169" t="s">
        <v>166</v>
      </c>
      <c r="C30" s="152"/>
      <c r="D30" s="151"/>
      <c r="E30" s="140" t="s">
        <v>141</v>
      </c>
      <c r="F30" s="151">
        <v>2</v>
      </c>
      <c r="G30" s="151">
        <v>2017</v>
      </c>
      <c r="H30" s="151">
        <v>13.340999999999999</v>
      </c>
      <c r="I30" s="172">
        <v>13.991</v>
      </c>
      <c r="J30" s="160">
        <v>14.042</v>
      </c>
      <c r="K30" s="142"/>
      <c r="L30" s="155"/>
      <c r="M30" s="155"/>
    </row>
    <row r="31" spans="1:13" ht="69.599999999999994" x14ac:dyDescent="0.3">
      <c r="A31" s="150">
        <v>17</v>
      </c>
      <c r="B31" s="139" t="s">
        <v>167</v>
      </c>
      <c r="C31" s="152"/>
      <c r="D31" s="152"/>
      <c r="E31" s="140" t="s">
        <v>151</v>
      </c>
      <c r="F31" s="151">
        <v>2</v>
      </c>
      <c r="G31" s="151">
        <v>2018</v>
      </c>
      <c r="H31" s="151" t="s">
        <v>143</v>
      </c>
      <c r="I31" s="172" t="s">
        <v>143</v>
      </c>
      <c r="J31" s="160">
        <v>0.85</v>
      </c>
      <c r="K31" s="142"/>
      <c r="L31" s="155">
        <v>9.5</v>
      </c>
      <c r="M31" s="155"/>
    </row>
    <row r="32" spans="1:13" ht="18" x14ac:dyDescent="0.3">
      <c r="A32" s="138"/>
      <c r="B32" s="173" t="s">
        <v>168</v>
      </c>
      <c r="C32" s="145"/>
      <c r="D32" s="140"/>
      <c r="E32" s="140"/>
      <c r="F32" s="140"/>
      <c r="G32" s="140"/>
      <c r="H32" s="141"/>
      <c r="I32" s="157"/>
      <c r="J32" s="158">
        <v>0.85</v>
      </c>
      <c r="K32" s="142"/>
      <c r="L32" s="149"/>
      <c r="M32" s="143"/>
    </row>
    <row r="33" spans="1:13" ht="34.799999999999997" x14ac:dyDescent="0.3">
      <c r="A33" s="138">
        <v>18</v>
      </c>
      <c r="B33" s="139" t="s">
        <v>169</v>
      </c>
      <c r="C33" s="145"/>
      <c r="D33" s="140"/>
      <c r="E33" s="140" t="s">
        <v>151</v>
      </c>
      <c r="F33" s="140">
        <v>2</v>
      </c>
      <c r="G33" s="140">
        <v>2018</v>
      </c>
      <c r="H33" s="141" t="s">
        <v>143</v>
      </c>
      <c r="I33" s="157" t="s">
        <v>143</v>
      </c>
      <c r="J33" s="160">
        <v>0.255</v>
      </c>
      <c r="K33" s="142"/>
      <c r="L33" s="143">
        <v>0.55000000000000004</v>
      </c>
      <c r="M33" s="143"/>
    </row>
    <row r="34" spans="1:13" ht="35.25" customHeight="1" x14ac:dyDescent="0.3">
      <c r="A34" s="138"/>
      <c r="B34" s="173" t="s">
        <v>168</v>
      </c>
      <c r="C34" s="145"/>
      <c r="D34" s="140"/>
      <c r="E34" s="140"/>
      <c r="F34" s="140"/>
      <c r="G34" s="140"/>
      <c r="H34" s="141"/>
      <c r="I34" s="157"/>
      <c r="J34" s="158">
        <v>0.255</v>
      </c>
      <c r="K34" s="142"/>
      <c r="L34" s="143"/>
      <c r="M34" s="143"/>
    </row>
    <row r="35" spans="1:13" ht="52.2" x14ac:dyDescent="0.3">
      <c r="A35" s="138">
        <v>19</v>
      </c>
      <c r="B35" s="139" t="s">
        <v>170</v>
      </c>
      <c r="C35" s="145"/>
      <c r="D35" s="140"/>
      <c r="E35" s="140" t="s">
        <v>151</v>
      </c>
      <c r="F35" s="140">
        <v>2</v>
      </c>
      <c r="G35" s="140"/>
      <c r="H35" s="141" t="s">
        <v>143</v>
      </c>
      <c r="I35" s="157" t="s">
        <v>143</v>
      </c>
      <c r="J35" s="141">
        <v>0.65</v>
      </c>
      <c r="K35" s="142"/>
      <c r="L35" s="143">
        <v>3.75</v>
      </c>
      <c r="M35" s="143"/>
    </row>
    <row r="36" spans="1:13" ht="18" x14ac:dyDescent="0.3">
      <c r="A36" s="138"/>
      <c r="B36" s="173" t="s">
        <v>168</v>
      </c>
      <c r="C36" s="145"/>
      <c r="D36" s="145"/>
      <c r="E36" s="140"/>
      <c r="F36" s="140"/>
      <c r="G36" s="140"/>
      <c r="H36" s="140"/>
      <c r="I36" s="141"/>
      <c r="J36" s="146">
        <v>0.65</v>
      </c>
      <c r="K36" s="159"/>
      <c r="L36" s="143"/>
      <c r="M36" s="143"/>
    </row>
    <row r="37" spans="1:13" ht="52.2" x14ac:dyDescent="0.3">
      <c r="A37" s="138">
        <v>20</v>
      </c>
      <c r="B37" s="139" t="s">
        <v>171</v>
      </c>
      <c r="C37" s="145"/>
      <c r="D37" s="140"/>
      <c r="E37" s="140" t="s">
        <v>151</v>
      </c>
      <c r="F37" s="140">
        <v>2</v>
      </c>
      <c r="G37" s="140">
        <v>2018</v>
      </c>
      <c r="H37" s="141" t="s">
        <v>143</v>
      </c>
      <c r="I37" s="157" t="s">
        <v>143</v>
      </c>
      <c r="J37" s="141">
        <v>0.68500000000000005</v>
      </c>
      <c r="K37" s="142"/>
      <c r="L37" s="143">
        <v>4.5</v>
      </c>
      <c r="M37" s="143"/>
    </row>
    <row r="38" spans="1:13" ht="18" x14ac:dyDescent="0.3">
      <c r="A38" s="138"/>
      <c r="B38" s="173" t="s">
        <v>168</v>
      </c>
      <c r="C38" s="145"/>
      <c r="D38" s="145"/>
      <c r="E38" s="140"/>
      <c r="F38" s="140"/>
      <c r="G38" s="140"/>
      <c r="H38" s="140"/>
      <c r="I38" s="141"/>
      <c r="J38" s="146">
        <v>0.68500000000000005</v>
      </c>
      <c r="K38" s="174"/>
      <c r="L38" s="149"/>
      <c r="M38" s="149"/>
    </row>
    <row r="39" spans="1:13" ht="65.25" customHeight="1" x14ac:dyDescent="0.3">
      <c r="A39" s="138">
        <v>21</v>
      </c>
      <c r="B39" s="139" t="s">
        <v>172</v>
      </c>
      <c r="C39" s="145"/>
      <c r="D39" s="175"/>
      <c r="E39" s="140" t="s">
        <v>151</v>
      </c>
      <c r="F39" s="140">
        <v>2</v>
      </c>
      <c r="G39" s="140">
        <v>2017</v>
      </c>
      <c r="H39" s="141" t="s">
        <v>143</v>
      </c>
      <c r="I39" s="157" t="s">
        <v>143</v>
      </c>
      <c r="J39" s="141">
        <v>4.7050000000000001</v>
      </c>
      <c r="K39" s="142"/>
      <c r="L39" s="176"/>
      <c r="M39" s="176"/>
    </row>
    <row r="40" spans="1:13" ht="18" x14ac:dyDescent="0.3">
      <c r="A40" s="138"/>
      <c r="B40" s="173" t="s">
        <v>173</v>
      </c>
      <c r="C40" s="145"/>
      <c r="D40" s="145"/>
      <c r="E40" s="140"/>
      <c r="F40" s="140"/>
      <c r="G40" s="140"/>
      <c r="H40" s="140"/>
      <c r="I40" s="141"/>
      <c r="J40" s="146">
        <v>5.0000000000000001E-3</v>
      </c>
      <c r="K40" s="159"/>
      <c r="L40" s="176"/>
      <c r="M40" s="176"/>
    </row>
    <row r="41" spans="1:13" ht="52.2" x14ac:dyDescent="0.3">
      <c r="A41" s="138">
        <v>22</v>
      </c>
      <c r="B41" s="139" t="s">
        <v>174</v>
      </c>
      <c r="C41" s="145" t="s">
        <v>175</v>
      </c>
      <c r="D41" s="140"/>
      <c r="E41" s="151"/>
      <c r="F41" s="151">
        <v>2</v>
      </c>
      <c r="G41" s="140">
        <v>2017</v>
      </c>
      <c r="H41" s="141" t="s">
        <v>143</v>
      </c>
      <c r="I41" s="157" t="s">
        <v>143</v>
      </c>
      <c r="J41" s="141">
        <v>5.0049999999999999</v>
      </c>
      <c r="K41" s="142"/>
      <c r="L41" s="143"/>
      <c r="M41" s="143"/>
    </row>
    <row r="42" spans="1:13" ht="18" x14ac:dyDescent="0.3">
      <c r="A42" s="138"/>
      <c r="B42" s="173" t="s">
        <v>173</v>
      </c>
      <c r="C42" s="145"/>
      <c r="D42" s="145"/>
      <c r="E42" s="140"/>
      <c r="F42" s="140"/>
      <c r="G42" s="140"/>
      <c r="H42" s="140"/>
      <c r="I42" s="141"/>
      <c r="J42" s="146">
        <v>5.0000000000000001E-3</v>
      </c>
      <c r="K42" s="174"/>
      <c r="L42" s="149"/>
      <c r="M42" s="149"/>
    </row>
    <row r="43" spans="1:13" ht="52.2" x14ac:dyDescent="0.3">
      <c r="A43" s="138">
        <v>23</v>
      </c>
      <c r="B43" s="139" t="s">
        <v>176</v>
      </c>
      <c r="C43" s="145" t="s">
        <v>177</v>
      </c>
      <c r="D43" s="140"/>
      <c r="E43" s="140" t="s">
        <v>151</v>
      </c>
      <c r="F43" s="140">
        <v>2</v>
      </c>
      <c r="G43" s="140">
        <v>2017</v>
      </c>
      <c r="H43" s="141" t="s">
        <v>143</v>
      </c>
      <c r="I43" s="157" t="s">
        <v>143</v>
      </c>
      <c r="J43" s="141">
        <v>2.5049999999999999</v>
      </c>
      <c r="K43" s="142"/>
      <c r="L43" s="143"/>
      <c r="M43" s="143"/>
    </row>
    <row r="44" spans="1:13" ht="18" x14ac:dyDescent="0.3">
      <c r="A44" s="138"/>
      <c r="B44" s="173" t="s">
        <v>173</v>
      </c>
      <c r="C44" s="145"/>
      <c r="D44" s="145"/>
      <c r="E44" s="140"/>
      <c r="F44" s="140"/>
      <c r="G44" s="140"/>
      <c r="H44" s="140"/>
      <c r="I44" s="141"/>
      <c r="J44" s="146">
        <v>5.0000000000000001E-3</v>
      </c>
      <c r="K44" s="174"/>
      <c r="L44" s="149"/>
      <c r="M44" s="149"/>
    </row>
    <row r="45" spans="1:13" ht="52.2" x14ac:dyDescent="0.3">
      <c r="A45" s="138">
        <v>24</v>
      </c>
      <c r="B45" s="139" t="s">
        <v>178</v>
      </c>
      <c r="C45" s="145" t="s">
        <v>179</v>
      </c>
      <c r="D45" s="140"/>
      <c r="E45" s="140" t="s">
        <v>151</v>
      </c>
      <c r="F45" s="140">
        <v>2</v>
      </c>
      <c r="G45" s="140">
        <v>2017</v>
      </c>
      <c r="H45" s="141">
        <v>2.8570000000000002</v>
      </c>
      <c r="I45" s="157">
        <v>2.8279999999999998</v>
      </c>
      <c r="J45" s="141">
        <v>2.7869999999999999</v>
      </c>
      <c r="K45" s="142"/>
      <c r="L45" s="143"/>
      <c r="M45" s="143"/>
    </row>
    <row r="46" spans="1:13" ht="52.2" x14ac:dyDescent="0.3">
      <c r="A46" s="138">
        <v>25</v>
      </c>
      <c r="B46" s="139" t="s">
        <v>180</v>
      </c>
      <c r="C46" s="145" t="s">
        <v>181</v>
      </c>
      <c r="D46" s="145"/>
      <c r="E46" s="140"/>
      <c r="F46" s="140">
        <v>2</v>
      </c>
      <c r="G46" s="140">
        <v>2017</v>
      </c>
      <c r="H46" s="140" t="s">
        <v>143</v>
      </c>
      <c r="I46" s="141" t="s">
        <v>143</v>
      </c>
      <c r="J46" s="141">
        <v>4.58</v>
      </c>
      <c r="K46" s="174"/>
      <c r="L46" s="149"/>
      <c r="M46" s="149"/>
    </row>
    <row r="47" spans="1:13" ht="18" x14ac:dyDescent="0.3">
      <c r="A47" s="177"/>
      <c r="B47" s="173" t="s">
        <v>168</v>
      </c>
      <c r="C47" s="178"/>
      <c r="D47" s="140"/>
      <c r="E47" s="140"/>
      <c r="F47" s="140"/>
      <c r="G47" s="140"/>
      <c r="H47" s="141"/>
      <c r="I47" s="157"/>
      <c r="J47" s="146">
        <v>0.42</v>
      </c>
      <c r="K47" s="142"/>
      <c r="L47" s="176"/>
      <c r="M47" s="176"/>
    </row>
    <row r="48" spans="1:13" ht="52.2" x14ac:dyDescent="0.3">
      <c r="A48" s="177">
        <v>26</v>
      </c>
      <c r="B48" s="139" t="s">
        <v>182</v>
      </c>
      <c r="C48" s="145" t="s">
        <v>183</v>
      </c>
      <c r="D48" s="145"/>
      <c r="E48" s="140" t="s">
        <v>151</v>
      </c>
      <c r="F48" s="140">
        <v>2</v>
      </c>
      <c r="G48" s="140">
        <v>2017</v>
      </c>
      <c r="H48" s="140" t="s">
        <v>143</v>
      </c>
      <c r="I48" s="141" t="s">
        <v>143</v>
      </c>
      <c r="J48" s="141">
        <v>2.44</v>
      </c>
      <c r="K48" s="174"/>
      <c r="L48" s="179"/>
      <c r="M48" s="179"/>
    </row>
    <row r="49" spans="1:14" ht="18" x14ac:dyDescent="0.3">
      <c r="A49" s="138"/>
      <c r="B49" s="173" t="s">
        <v>168</v>
      </c>
      <c r="C49" s="145"/>
      <c r="D49" s="140"/>
      <c r="E49" s="140"/>
      <c r="F49" s="140"/>
      <c r="G49" s="140"/>
      <c r="H49" s="141"/>
      <c r="I49" s="157"/>
      <c r="J49" s="146">
        <v>0.34</v>
      </c>
      <c r="K49" s="142"/>
      <c r="L49" s="176"/>
      <c r="M49" s="176"/>
    </row>
    <row r="50" spans="1:14" ht="43.2" customHeight="1" x14ac:dyDescent="0.3">
      <c r="A50" s="138">
        <v>27</v>
      </c>
      <c r="B50" s="139" t="s">
        <v>184</v>
      </c>
      <c r="C50" s="145" t="s">
        <v>183</v>
      </c>
      <c r="D50" s="145">
        <v>450</v>
      </c>
      <c r="E50" s="140" t="s">
        <v>151</v>
      </c>
      <c r="F50" s="140">
        <v>2</v>
      </c>
      <c r="G50" s="140">
        <v>2017</v>
      </c>
      <c r="H50" s="140">
        <v>2.577</v>
      </c>
      <c r="I50" s="141">
        <v>2.2090000000000001</v>
      </c>
      <c r="J50" s="141">
        <v>2.282</v>
      </c>
      <c r="K50" s="174"/>
      <c r="L50" s="179"/>
      <c r="M50" s="179"/>
    </row>
    <row r="51" spans="1:14" ht="69.599999999999994" x14ac:dyDescent="0.3">
      <c r="A51" s="138">
        <v>28</v>
      </c>
      <c r="B51" s="139" t="s">
        <v>185</v>
      </c>
      <c r="C51" s="145">
        <v>5.931</v>
      </c>
      <c r="D51" s="180"/>
      <c r="E51" s="140" t="s">
        <v>151</v>
      </c>
      <c r="F51" s="140">
        <v>2</v>
      </c>
      <c r="G51" s="140">
        <v>2016</v>
      </c>
      <c r="H51" s="140">
        <v>28.146999999999998</v>
      </c>
      <c r="I51" s="140" t="s">
        <v>186</v>
      </c>
      <c r="J51" s="141">
        <v>27.956</v>
      </c>
      <c r="K51" s="142">
        <v>25.751000000000001</v>
      </c>
      <c r="L51" s="143"/>
      <c r="M51" s="143"/>
    </row>
    <row r="52" spans="1:14" ht="36" x14ac:dyDescent="0.3">
      <c r="A52" s="138"/>
      <c r="B52" s="181" t="s">
        <v>187</v>
      </c>
      <c r="C52" s="145"/>
      <c r="D52" s="140"/>
      <c r="E52" s="180"/>
      <c r="F52" s="140"/>
      <c r="G52" s="140"/>
      <c r="H52" s="140"/>
      <c r="I52" s="140"/>
      <c r="J52" s="146">
        <v>0.01</v>
      </c>
      <c r="K52" s="182">
        <v>0.01</v>
      </c>
      <c r="L52" s="161"/>
      <c r="M52" s="143"/>
    </row>
    <row r="53" spans="1:14" ht="52.2" x14ac:dyDescent="0.3">
      <c r="A53" s="138">
        <v>29</v>
      </c>
      <c r="B53" s="139" t="s">
        <v>188</v>
      </c>
      <c r="C53" s="145" t="s">
        <v>189</v>
      </c>
      <c r="D53" s="140"/>
      <c r="E53" s="140" t="s">
        <v>151</v>
      </c>
      <c r="F53" s="140">
        <v>2</v>
      </c>
      <c r="G53" s="140">
        <v>2016</v>
      </c>
      <c r="H53" s="141">
        <v>5.1669999999999998</v>
      </c>
      <c r="I53" s="140">
        <v>3.899</v>
      </c>
      <c r="J53" s="141">
        <v>3.899</v>
      </c>
      <c r="K53" s="159">
        <v>3.899</v>
      </c>
      <c r="L53" s="143"/>
      <c r="M53" s="143"/>
    </row>
    <row r="54" spans="1:14" ht="52.2" x14ac:dyDescent="0.3">
      <c r="A54" s="138">
        <v>30</v>
      </c>
      <c r="B54" s="139" t="s">
        <v>190</v>
      </c>
      <c r="C54" s="145" t="s">
        <v>183</v>
      </c>
      <c r="D54" s="140">
        <v>300</v>
      </c>
      <c r="E54" s="140" t="s">
        <v>151</v>
      </c>
      <c r="F54" s="140">
        <v>2</v>
      </c>
      <c r="G54" s="140">
        <v>2017</v>
      </c>
      <c r="H54" s="140">
        <v>1.925</v>
      </c>
      <c r="I54" s="141">
        <v>1.81</v>
      </c>
      <c r="J54" s="141">
        <v>1.81</v>
      </c>
      <c r="K54" s="142"/>
      <c r="L54" s="143"/>
      <c r="M54" s="143"/>
    </row>
    <row r="55" spans="1:14" ht="57.75" customHeight="1" x14ac:dyDescent="0.3">
      <c r="A55" s="138">
        <v>31</v>
      </c>
      <c r="B55" s="183" t="s">
        <v>191</v>
      </c>
      <c r="C55" s="184"/>
      <c r="D55" s="185">
        <v>43.15</v>
      </c>
      <c r="E55" s="140" t="s">
        <v>141</v>
      </c>
      <c r="F55" s="140">
        <v>2</v>
      </c>
      <c r="G55" s="140">
        <v>2017</v>
      </c>
      <c r="H55" s="140" t="s">
        <v>143</v>
      </c>
      <c r="I55" s="141" t="s">
        <v>143</v>
      </c>
      <c r="J55" s="141">
        <v>52.914999999999999</v>
      </c>
      <c r="K55" s="154">
        <v>0.16500000000000001</v>
      </c>
      <c r="L55" s="186"/>
      <c r="M55" s="143"/>
      <c r="N55" s="187"/>
    </row>
    <row r="56" spans="1:14" ht="36" x14ac:dyDescent="0.35">
      <c r="A56" s="138"/>
      <c r="B56" s="162" t="s">
        <v>192</v>
      </c>
      <c r="C56" s="184"/>
      <c r="D56" s="188"/>
      <c r="E56" s="184"/>
      <c r="F56" s="188"/>
      <c r="G56" s="184"/>
      <c r="H56" s="188"/>
      <c r="I56" s="184"/>
      <c r="J56" s="146">
        <v>0.71599999999999997</v>
      </c>
      <c r="K56" s="170">
        <v>0.16500000000000001</v>
      </c>
      <c r="L56" s="189"/>
      <c r="M56" s="149"/>
    </row>
    <row r="57" spans="1:14" ht="52.2" x14ac:dyDescent="0.3">
      <c r="A57" s="138">
        <v>32</v>
      </c>
      <c r="B57" s="183" t="s">
        <v>193</v>
      </c>
      <c r="C57" s="190"/>
      <c r="D57" s="185">
        <v>50.2</v>
      </c>
      <c r="E57" s="140" t="s">
        <v>141</v>
      </c>
      <c r="F57" s="140">
        <v>2</v>
      </c>
      <c r="G57" s="140">
        <v>2017</v>
      </c>
      <c r="H57" s="141">
        <v>24.63</v>
      </c>
      <c r="I57" s="141"/>
      <c r="J57" s="141">
        <v>1.9E-2</v>
      </c>
      <c r="K57" s="191"/>
      <c r="L57" s="189"/>
      <c r="M57" s="149"/>
    </row>
    <row r="58" spans="1:14" ht="52.2" x14ac:dyDescent="0.3">
      <c r="A58" s="138">
        <v>33</v>
      </c>
      <c r="B58" s="139" t="s">
        <v>194</v>
      </c>
      <c r="C58" s="190"/>
      <c r="D58" s="185">
        <v>26.34</v>
      </c>
      <c r="E58" s="140" t="s">
        <v>151</v>
      </c>
      <c r="F58" s="140">
        <v>2</v>
      </c>
      <c r="G58" s="140" t="s">
        <v>195</v>
      </c>
      <c r="H58" s="141">
        <v>8.9879999999999995</v>
      </c>
      <c r="I58" s="184"/>
      <c r="J58" s="141">
        <v>2.9510000000000001</v>
      </c>
      <c r="K58" s="154">
        <v>1.4999999999999999E-2</v>
      </c>
      <c r="L58" s="189"/>
      <c r="M58" s="149"/>
    </row>
    <row r="59" spans="1:14" ht="18" x14ac:dyDescent="0.3">
      <c r="A59" s="138"/>
      <c r="B59" s="181" t="s">
        <v>196</v>
      </c>
      <c r="C59" s="190"/>
      <c r="D59" s="188"/>
      <c r="E59" s="184"/>
      <c r="F59" s="188"/>
      <c r="G59" s="184"/>
      <c r="H59" s="188"/>
      <c r="I59" s="184"/>
      <c r="J59" s="146">
        <v>1.4999999999999999E-2</v>
      </c>
      <c r="K59" s="170">
        <v>1.4999999999999999E-2</v>
      </c>
      <c r="L59" s="189"/>
      <c r="M59" s="149"/>
    </row>
    <row r="60" spans="1:14" ht="52.2" x14ac:dyDescent="0.3">
      <c r="A60" s="138">
        <v>34</v>
      </c>
      <c r="B60" s="183" t="s">
        <v>197</v>
      </c>
      <c r="C60" s="190"/>
      <c r="D60" s="185">
        <v>55.7</v>
      </c>
      <c r="E60" s="140" t="s">
        <v>141</v>
      </c>
      <c r="F60" s="140">
        <v>2</v>
      </c>
      <c r="G60" s="140">
        <v>2018</v>
      </c>
      <c r="H60" s="185" t="s">
        <v>143</v>
      </c>
      <c r="I60" s="190" t="s">
        <v>143</v>
      </c>
      <c r="J60" s="141">
        <v>3.2</v>
      </c>
      <c r="K60" s="192"/>
      <c r="L60" s="186">
        <v>54.8</v>
      </c>
      <c r="M60" s="149"/>
    </row>
    <row r="61" spans="1:14" ht="36" x14ac:dyDescent="0.35">
      <c r="A61" s="138"/>
      <c r="B61" s="162" t="s">
        <v>198</v>
      </c>
      <c r="C61" s="190"/>
      <c r="D61" s="188"/>
      <c r="E61" s="184"/>
      <c r="F61" s="188"/>
      <c r="G61" s="184"/>
      <c r="H61" s="188"/>
      <c r="I61" s="184"/>
      <c r="J61" s="146">
        <v>3.2</v>
      </c>
      <c r="K61" s="192"/>
      <c r="L61" s="189"/>
      <c r="M61" s="149"/>
    </row>
    <row r="62" spans="1:14" ht="69.599999999999994" x14ac:dyDescent="0.3">
      <c r="A62" s="138">
        <v>35</v>
      </c>
      <c r="B62" s="183" t="s">
        <v>199</v>
      </c>
      <c r="C62" s="190"/>
      <c r="D62" s="193">
        <v>16.899999999999999</v>
      </c>
      <c r="E62" s="140" t="s">
        <v>141</v>
      </c>
      <c r="F62" s="140">
        <v>2</v>
      </c>
      <c r="G62" s="140">
        <v>2017</v>
      </c>
      <c r="H62" s="185">
        <v>11.308</v>
      </c>
      <c r="I62" s="190">
        <v>15.298</v>
      </c>
      <c r="J62" s="141">
        <v>15.298</v>
      </c>
      <c r="K62" s="194"/>
      <c r="L62" s="189"/>
      <c r="M62" s="149"/>
    </row>
    <row r="63" spans="1:14" ht="69.599999999999994" x14ac:dyDescent="0.3">
      <c r="A63" s="138">
        <v>36</v>
      </c>
      <c r="B63" s="183" t="s">
        <v>200</v>
      </c>
      <c r="C63" s="190"/>
      <c r="D63" s="193">
        <v>15</v>
      </c>
      <c r="E63" s="140" t="s">
        <v>141</v>
      </c>
      <c r="F63" s="140">
        <v>2</v>
      </c>
      <c r="G63" s="140">
        <v>2017</v>
      </c>
      <c r="H63" s="195">
        <v>12.5</v>
      </c>
      <c r="I63" s="190">
        <v>17.024000000000001</v>
      </c>
      <c r="J63" s="141">
        <v>17.024000000000001</v>
      </c>
      <c r="K63" s="194"/>
      <c r="L63" s="189"/>
      <c r="M63" s="149"/>
    </row>
    <row r="64" spans="1:14" ht="69.599999999999994" x14ac:dyDescent="0.3">
      <c r="A64" s="138">
        <v>37</v>
      </c>
      <c r="B64" s="183" t="s">
        <v>201</v>
      </c>
      <c r="C64" s="190"/>
      <c r="D64" s="185">
        <v>19.3</v>
      </c>
      <c r="E64" s="140" t="s">
        <v>151</v>
      </c>
      <c r="F64" s="140">
        <v>2</v>
      </c>
      <c r="G64" s="140">
        <v>2017</v>
      </c>
      <c r="H64" s="185">
        <v>16.556000000000001</v>
      </c>
      <c r="I64" s="190">
        <v>22.707000000000001</v>
      </c>
      <c r="J64" s="141">
        <v>22.707000000000001</v>
      </c>
      <c r="K64" s="194"/>
      <c r="L64" s="189"/>
      <c r="M64" s="149"/>
    </row>
    <row r="65" spans="1:13" ht="17.399999999999999" x14ac:dyDescent="0.3">
      <c r="A65" s="138">
        <v>38</v>
      </c>
      <c r="B65" s="183" t="s">
        <v>202</v>
      </c>
      <c r="C65" s="190"/>
      <c r="D65" s="188"/>
      <c r="E65" s="184"/>
      <c r="F65" s="188"/>
      <c r="G65" s="184"/>
      <c r="H65" s="188"/>
      <c r="I65" s="184"/>
      <c r="J65" s="141">
        <v>10.132999999999999</v>
      </c>
      <c r="K65" s="196"/>
      <c r="L65" s="186">
        <f>7.906+5.237</f>
        <v>13.143000000000001</v>
      </c>
      <c r="M65" s="143">
        <f>21.182+8.819</f>
        <v>30.000999999999998</v>
      </c>
    </row>
    <row r="66" spans="1:13" ht="18.600000000000001" thickBot="1" x14ac:dyDescent="0.35">
      <c r="A66" s="138"/>
      <c r="B66" s="197"/>
      <c r="C66" s="198"/>
      <c r="D66" s="199"/>
      <c r="E66" s="200"/>
      <c r="F66" s="199"/>
      <c r="G66" s="201"/>
      <c r="H66" s="199"/>
      <c r="I66" s="200"/>
      <c r="J66" s="199"/>
      <c r="K66" s="202"/>
      <c r="L66" s="189"/>
      <c r="M66" s="149"/>
    </row>
    <row r="67" spans="1:13" ht="17.399999999999999" x14ac:dyDescent="0.3">
      <c r="A67" s="203"/>
      <c r="B67" s="204" t="s">
        <v>203</v>
      </c>
      <c r="C67" s="203"/>
      <c r="D67" s="203"/>
      <c r="E67" s="203"/>
      <c r="F67" s="203"/>
      <c r="G67" s="205"/>
      <c r="H67" s="203"/>
      <c r="I67" s="203"/>
      <c r="J67" s="206">
        <f>J8+J10+J12+J14+J16+J18+J19+J20+J21+J22+J23+J24+J26+J28+J29+J30+J31+J33+J35+J37+J39+J41+J43+J45+J46+J48+J50+J51+J53+J54+J55+J57+J58+J60+J62+J63+J64+J65</f>
        <v>277.70699999999994</v>
      </c>
      <c r="K67" s="206">
        <f t="shared" ref="K67:M67" si="0">K8+K10+K12+K14+K16+K18+K19+K20+K21+K22+K23+K24+K26+K28+K29+K30+K31+K33+K35+K37+K39+K41+K43+K45+K46+K48+K50+K51+K53+K54+K55+K57+K58+K60+K62+K63+K64+K65</f>
        <v>47.967000000000006</v>
      </c>
      <c r="L67" s="206">
        <f t="shared" si="0"/>
        <v>4003.3610000000003</v>
      </c>
      <c r="M67" s="206">
        <f t="shared" si="0"/>
        <v>4728.3620000000001</v>
      </c>
    </row>
    <row r="68" spans="1:13" ht="18" x14ac:dyDescent="0.3">
      <c r="A68" s="207"/>
      <c r="B68" s="208"/>
      <c r="C68" s="207"/>
      <c r="D68" s="207"/>
      <c r="E68" s="207"/>
      <c r="F68" s="207"/>
      <c r="G68" s="207"/>
      <c r="H68" s="207"/>
      <c r="I68" s="207"/>
      <c r="J68" s="209"/>
      <c r="K68" s="210"/>
      <c r="L68" s="211"/>
      <c r="M68" s="211"/>
    </row>
    <row r="69" spans="1:13" ht="31.2" x14ac:dyDescent="0.3">
      <c r="A69" s="212"/>
      <c r="B69" s="213" t="s">
        <v>204</v>
      </c>
      <c r="C69" s="212"/>
      <c r="D69" s="212"/>
      <c r="E69" s="212"/>
      <c r="F69" s="212"/>
      <c r="G69" s="212"/>
      <c r="H69" s="212"/>
      <c r="I69" s="212"/>
      <c r="J69" s="214">
        <f>J9+J11+J13+J15+J17+J25+J27+J32+J34+J36+J38+J40+J42+J44+J47+J49+J52+J56+J59+J61+J65</f>
        <v>26.729000000000003</v>
      </c>
      <c r="K69" s="214">
        <f t="shared" ref="K69:M69" si="1">K9+K11+K13+K15+K17+K25+K27+K32+K34+K36+K38+K40+K42+K44+K47+K49+K52+K56+K59+K61+K65</f>
        <v>0.42900000000000005</v>
      </c>
      <c r="L69" s="214">
        <f t="shared" si="1"/>
        <v>38.585999999999999</v>
      </c>
      <c r="M69" s="214">
        <f t="shared" si="1"/>
        <v>30.100999999999999</v>
      </c>
    </row>
    <row r="71" spans="1:13" ht="18" x14ac:dyDescent="0.35">
      <c r="B71" s="215" t="s">
        <v>205</v>
      </c>
      <c r="C71" s="216"/>
      <c r="D71" s="216"/>
      <c r="E71" s="216"/>
      <c r="F71" s="216"/>
    </row>
    <row r="72" spans="1:13" ht="18" x14ac:dyDescent="0.35">
      <c r="B72" s="215" t="s">
        <v>206</v>
      </c>
      <c r="C72" s="216"/>
      <c r="D72" s="216"/>
      <c r="E72" s="216"/>
      <c r="F72" s="216"/>
    </row>
    <row r="73" spans="1:13" ht="18" x14ac:dyDescent="0.35">
      <c r="B73" s="215"/>
      <c r="C73" s="216"/>
      <c r="D73" s="216"/>
      <c r="E73" s="216"/>
      <c r="F73" s="216"/>
    </row>
    <row r="74" spans="1:13" ht="18" x14ac:dyDescent="0.35">
      <c r="G74" s="217"/>
      <c r="H74" s="218"/>
      <c r="I74" s="218"/>
    </row>
    <row r="75" spans="1:13" ht="18.75" customHeight="1" x14ac:dyDescent="0.35">
      <c r="B75" s="93"/>
      <c r="C75" s="219"/>
      <c r="D75" s="219"/>
      <c r="E75" s="219"/>
      <c r="F75" s="220"/>
      <c r="G75" s="221"/>
      <c r="H75" s="221"/>
      <c r="I75" s="222"/>
      <c r="J75" s="223"/>
      <c r="K75" s="218"/>
    </row>
    <row r="76" spans="1:13" ht="18" x14ac:dyDescent="0.35">
      <c r="B76" s="224"/>
      <c r="C76" s="224"/>
      <c r="D76" s="224"/>
      <c r="E76" s="224"/>
      <c r="F76" s="19"/>
      <c r="G76" s="218"/>
      <c r="H76" s="218"/>
      <c r="I76" s="218"/>
      <c r="J76" s="218"/>
      <c r="K76" s="218"/>
      <c r="L76" s="218"/>
      <c r="M76" s="218"/>
    </row>
    <row r="79" spans="1:13" ht="18" x14ac:dyDescent="0.35">
      <c r="B79" s="225"/>
    </row>
  </sheetData>
  <mergeCells count="16">
    <mergeCell ref="C5:C6"/>
    <mergeCell ref="D5:D6"/>
    <mergeCell ref="J5:K5"/>
    <mergeCell ref="A7:M7"/>
    <mergeCell ref="B75:E75"/>
    <mergeCell ref="I75:J75"/>
    <mergeCell ref="A2:M2"/>
    <mergeCell ref="A4:A6"/>
    <mergeCell ref="B4:B6"/>
    <mergeCell ref="C4:D4"/>
    <mergeCell ref="E4:E6"/>
    <mergeCell ref="F4:F6"/>
    <mergeCell ref="G4:G6"/>
    <mergeCell ref="H4:H6"/>
    <mergeCell ref="I4:I6"/>
    <mergeCell ref="J4:M4"/>
  </mergeCells>
  <pageMargins left="0.39370078740157483" right="0" top="0.47244094488188981" bottom="0.51181102362204722" header="0.51181102362204722" footer="0.51181102362204722"/>
  <pageSetup paperSize="9" scale="64" firstPageNumber="0" fitToHeight="1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10" zoomScale="74" zoomScaleNormal="74" zoomScaleSheetLayoutView="59" workbookViewId="0">
      <selection activeCell="B15" sqref="B15:O19"/>
    </sheetView>
  </sheetViews>
  <sheetFormatPr defaultColWidth="8.09765625" defaultRowHeight="13.2" outlineLevelCol="1" x14ac:dyDescent="0.25"/>
  <cols>
    <col min="1" max="1" width="4.5" style="226" customWidth="1"/>
    <col min="2" max="2" width="24.19921875" style="226" customWidth="1"/>
    <col min="3" max="3" width="4.59765625" style="226" customWidth="1" outlineLevel="1"/>
    <col min="4" max="4" width="8.5" style="226" customWidth="1" outlineLevel="1"/>
    <col min="5" max="5" width="10.09765625" style="226" customWidth="1" outlineLevel="1"/>
    <col min="6" max="6" width="10.09765625" style="227" customWidth="1"/>
    <col min="7" max="7" width="10.8984375" style="226" customWidth="1"/>
    <col min="8" max="9" width="10.59765625" style="226" customWidth="1"/>
    <col min="10" max="10" width="17.3984375" style="226" customWidth="1"/>
    <col min="11" max="12" width="16.19921875" style="226" customWidth="1"/>
    <col min="13" max="13" width="18.8984375" style="226" customWidth="1"/>
    <col min="14" max="15" width="9.59765625" style="226" customWidth="1"/>
    <col min="16" max="16" width="11.59765625" style="226" customWidth="1"/>
    <col min="17" max="17" width="9.69921875" style="226" customWidth="1"/>
    <col min="18" max="16384" width="8.09765625" style="226"/>
  </cols>
  <sheetData>
    <row r="1" spans="1:23" ht="21" customHeight="1" x14ac:dyDescent="0.35">
      <c r="Q1" s="228" t="s">
        <v>207</v>
      </c>
    </row>
    <row r="2" spans="1:23" s="230" customFormat="1" ht="36.75" customHeight="1" x14ac:dyDescent="0.3">
      <c r="A2" s="229" t="str">
        <f>"Перечень объектов автомобильных дорог регионального значения, на которых осуществляется капитальный ремонт в  2017 году и в плановый период 2018 и 2019 годов"</f>
        <v>Перечень объектов автомобильных дорог регионального значения, на которых осуществляется капитальный ремонт в  2017 году и в плановый период 2018 и 2019 годов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</row>
    <row r="3" spans="1:23" s="236" customFormat="1" ht="55.5" customHeight="1" x14ac:dyDescent="0.25">
      <c r="A3" s="231" t="s">
        <v>46</v>
      </c>
      <c r="B3" s="231" t="s">
        <v>208</v>
      </c>
      <c r="C3" s="232" t="s">
        <v>209</v>
      </c>
      <c r="D3" s="232" t="s">
        <v>210</v>
      </c>
      <c r="E3" s="231" t="s">
        <v>211</v>
      </c>
      <c r="F3" s="231"/>
      <c r="G3" s="233" t="s">
        <v>212</v>
      </c>
      <c r="H3" s="233"/>
      <c r="I3" s="234" t="s">
        <v>213</v>
      </c>
      <c r="J3" s="234"/>
      <c r="K3" s="234" t="s">
        <v>135</v>
      </c>
      <c r="L3" s="234" t="s">
        <v>214</v>
      </c>
      <c r="M3" s="234" t="s">
        <v>215</v>
      </c>
      <c r="N3" s="235" t="s">
        <v>216</v>
      </c>
      <c r="O3" s="235"/>
      <c r="P3" s="235"/>
      <c r="Q3" s="235"/>
    </row>
    <row r="4" spans="1:23" s="237" customFormat="1" ht="18.75" customHeight="1" x14ac:dyDescent="0.25">
      <c r="A4" s="231"/>
      <c r="B4" s="231"/>
      <c r="C4" s="232"/>
      <c r="D4" s="232"/>
      <c r="E4" s="231" t="s">
        <v>217</v>
      </c>
      <c r="F4" s="231" t="s">
        <v>218</v>
      </c>
      <c r="G4" s="233" t="s">
        <v>51</v>
      </c>
      <c r="H4" s="233" t="s">
        <v>219</v>
      </c>
      <c r="I4" s="235" t="s">
        <v>51</v>
      </c>
      <c r="J4" s="233" t="s">
        <v>220</v>
      </c>
      <c r="K4" s="234"/>
      <c r="L4" s="234"/>
      <c r="M4" s="234"/>
      <c r="N4" s="25" t="s">
        <v>3</v>
      </c>
      <c r="O4" s="25"/>
      <c r="P4" s="21" t="s">
        <v>4</v>
      </c>
      <c r="Q4" s="21" t="s">
        <v>5</v>
      </c>
    </row>
    <row r="5" spans="1:23" s="237" customFormat="1" ht="116.25" customHeight="1" x14ac:dyDescent="0.25">
      <c r="A5" s="231"/>
      <c r="B5" s="231"/>
      <c r="C5" s="232"/>
      <c r="D5" s="232"/>
      <c r="E5" s="231"/>
      <c r="F5" s="231"/>
      <c r="G5" s="233"/>
      <c r="H5" s="233"/>
      <c r="I5" s="235"/>
      <c r="J5" s="233"/>
      <c r="K5" s="234"/>
      <c r="L5" s="234"/>
      <c r="M5" s="234"/>
      <c r="N5" s="20" t="s">
        <v>6</v>
      </c>
      <c r="O5" s="20" t="s">
        <v>7</v>
      </c>
      <c r="P5" s="20" t="s">
        <v>6</v>
      </c>
      <c r="Q5" s="20" t="s">
        <v>6</v>
      </c>
    </row>
    <row r="6" spans="1:23" s="245" customFormat="1" ht="26.25" customHeight="1" x14ac:dyDescent="0.3">
      <c r="A6" s="238">
        <v>1</v>
      </c>
      <c r="B6" s="239">
        <v>2</v>
      </c>
      <c r="C6" s="240">
        <v>3</v>
      </c>
      <c r="D6" s="240">
        <v>4</v>
      </c>
      <c r="E6" s="240">
        <v>5</v>
      </c>
      <c r="F6" s="241">
        <v>6</v>
      </c>
      <c r="G6" s="242">
        <v>7</v>
      </c>
      <c r="H6" s="242">
        <v>8</v>
      </c>
      <c r="I6" s="242">
        <v>9</v>
      </c>
      <c r="J6" s="242">
        <v>10</v>
      </c>
      <c r="K6" s="242">
        <v>11</v>
      </c>
      <c r="L6" s="242">
        <v>12</v>
      </c>
      <c r="M6" s="242">
        <v>13</v>
      </c>
      <c r="N6" s="243">
        <v>14</v>
      </c>
      <c r="O6" s="243">
        <v>15</v>
      </c>
      <c r="P6" s="243">
        <v>16</v>
      </c>
      <c r="Q6" s="243">
        <v>17</v>
      </c>
      <c r="R6" s="244"/>
      <c r="S6" s="244"/>
      <c r="T6" s="244"/>
      <c r="U6" s="244"/>
    </row>
    <row r="7" spans="1:23" ht="141.75" customHeight="1" x14ac:dyDescent="0.3">
      <c r="A7" s="246">
        <v>1</v>
      </c>
      <c r="B7" s="247" t="s">
        <v>221</v>
      </c>
      <c r="C7" s="248" t="s">
        <v>151</v>
      </c>
      <c r="D7" s="248"/>
      <c r="E7" s="248">
        <v>2016</v>
      </c>
      <c r="F7" s="248">
        <v>2016</v>
      </c>
      <c r="G7" s="249">
        <v>48.4</v>
      </c>
      <c r="H7" s="250"/>
      <c r="I7" s="251"/>
      <c r="J7" s="250">
        <v>48.4</v>
      </c>
      <c r="K7" s="250">
        <v>38.652000000000001</v>
      </c>
      <c r="L7" s="250">
        <v>39.816000000000003</v>
      </c>
      <c r="M7" s="250"/>
      <c r="N7" s="252" t="s">
        <v>222</v>
      </c>
      <c r="O7" s="253">
        <v>7.0819999999999999</v>
      </c>
      <c r="P7" s="254"/>
      <c r="Q7" s="255"/>
      <c r="R7" s="256"/>
      <c r="S7" s="257"/>
      <c r="T7" s="258"/>
    </row>
    <row r="8" spans="1:23" ht="144" customHeight="1" x14ac:dyDescent="0.3">
      <c r="A8" s="246">
        <v>2</v>
      </c>
      <c r="B8" s="247" t="s">
        <v>223</v>
      </c>
      <c r="C8" s="248" t="s">
        <v>151</v>
      </c>
      <c r="D8" s="248"/>
      <c r="E8" s="248">
        <v>2016</v>
      </c>
      <c r="F8" s="248">
        <v>2016</v>
      </c>
      <c r="G8" s="249">
        <v>81.5</v>
      </c>
      <c r="H8" s="250"/>
      <c r="I8" s="251"/>
      <c r="J8" s="250">
        <v>81.5</v>
      </c>
      <c r="K8" s="250">
        <v>50.173999999999999</v>
      </c>
      <c r="L8" s="250">
        <v>51.686999999999998</v>
      </c>
      <c r="M8" s="250"/>
      <c r="N8" s="259" t="s">
        <v>224</v>
      </c>
      <c r="O8" s="253">
        <v>27.616</v>
      </c>
      <c r="P8" s="254"/>
      <c r="Q8" s="255"/>
      <c r="R8" s="256"/>
      <c r="S8" s="260"/>
      <c r="T8" s="258"/>
    </row>
    <row r="9" spans="1:23" ht="71.25" customHeight="1" x14ac:dyDescent="0.25">
      <c r="A9" s="246">
        <v>3</v>
      </c>
      <c r="B9" s="261" t="s">
        <v>225</v>
      </c>
      <c r="C9" s="248"/>
      <c r="D9" s="248"/>
      <c r="E9" s="248"/>
      <c r="F9" s="248"/>
      <c r="G9" s="262"/>
      <c r="H9" s="263"/>
      <c r="I9" s="262"/>
      <c r="J9" s="263"/>
      <c r="K9" s="264"/>
      <c r="L9" s="250"/>
      <c r="M9" s="250"/>
      <c r="N9" s="259">
        <v>4.5270000000000001</v>
      </c>
      <c r="O9" s="253">
        <v>0.47499999999999998</v>
      </c>
      <c r="P9" s="254"/>
      <c r="Q9" s="255"/>
      <c r="R9" s="256"/>
      <c r="S9" s="260"/>
      <c r="T9" s="258"/>
    </row>
    <row r="10" spans="1:23" ht="18.600000000000001" thickBot="1" x14ac:dyDescent="0.3">
      <c r="A10" s="246"/>
      <c r="B10" s="261"/>
      <c r="C10" s="265"/>
      <c r="D10" s="248"/>
      <c r="E10" s="248"/>
      <c r="F10" s="248"/>
      <c r="G10" s="262"/>
      <c r="H10" s="263"/>
      <c r="I10" s="262"/>
      <c r="J10" s="263"/>
      <c r="K10" s="264"/>
      <c r="L10" s="250"/>
      <c r="M10" s="250"/>
      <c r="N10" s="266"/>
      <c r="O10" s="266"/>
      <c r="P10" s="264"/>
      <c r="Q10" s="267"/>
    </row>
    <row r="11" spans="1:23" ht="94.5" customHeight="1" thickBot="1" x14ac:dyDescent="0.3">
      <c r="A11" s="268"/>
      <c r="B11" s="269" t="s">
        <v>226</v>
      </c>
      <c r="C11" s="270"/>
      <c r="D11" s="270"/>
      <c r="E11" s="270"/>
      <c r="F11" s="271"/>
      <c r="G11" s="272"/>
      <c r="H11" s="273"/>
      <c r="I11" s="273"/>
      <c r="J11" s="273"/>
      <c r="K11" s="273"/>
      <c r="L11" s="273"/>
      <c r="M11" s="273"/>
      <c r="N11" s="274">
        <v>39.225000000000001</v>
      </c>
      <c r="O11" s="274">
        <f>SUM(O7:O9)</f>
        <v>35.173000000000002</v>
      </c>
      <c r="P11" s="275">
        <f>SUM(P7:P10)</f>
        <v>0</v>
      </c>
      <c r="Q11" s="275">
        <f>SUM(Q7:Q10)</f>
        <v>0</v>
      </c>
    </row>
    <row r="13" spans="1:23" ht="18.75" customHeight="1" x14ac:dyDescent="0.35">
      <c r="B13" s="276" t="s">
        <v>227</v>
      </c>
      <c r="C13" s="276"/>
      <c r="D13" s="276"/>
      <c r="E13" s="276"/>
      <c r="F13" s="276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</row>
    <row r="14" spans="1:23" ht="18" x14ac:dyDescent="0.35">
      <c r="B14" s="277"/>
      <c r="C14" s="123"/>
      <c r="D14" s="123"/>
      <c r="E14" s="123"/>
      <c r="F14" s="123"/>
      <c r="G14" s="19"/>
      <c r="H14" s="19"/>
      <c r="I14" s="19"/>
      <c r="J14" s="278"/>
      <c r="K14" s="278"/>
      <c r="L14" s="278"/>
      <c r="M14" s="278"/>
      <c r="N14" s="278"/>
      <c r="O14" s="279"/>
      <c r="P14" s="279"/>
      <c r="Q14" s="279"/>
      <c r="R14" s="279"/>
      <c r="S14" s="280"/>
      <c r="T14" s="244"/>
      <c r="U14" s="244"/>
      <c r="V14" s="244"/>
      <c r="W14" s="244"/>
    </row>
    <row r="15" spans="1:23" ht="18" customHeight="1" x14ac:dyDescent="0.35">
      <c r="B15" s="281"/>
      <c r="C15" s="282"/>
      <c r="D15" s="282"/>
      <c r="E15" s="282"/>
      <c r="F15" s="282"/>
      <c r="G15" s="282"/>
      <c r="H15" s="282"/>
      <c r="I15" s="123"/>
      <c r="J15" s="220"/>
      <c r="K15" s="283"/>
      <c r="L15" s="283"/>
      <c r="M15" s="284"/>
      <c r="N15" s="285"/>
      <c r="O15" s="223"/>
      <c r="P15" s="286"/>
      <c r="Q15" s="286"/>
      <c r="R15" s="286"/>
      <c r="S15" s="287"/>
      <c r="T15" s="244"/>
      <c r="U15" s="244"/>
      <c r="V15" s="244"/>
      <c r="W15" s="244"/>
    </row>
    <row r="16" spans="1:23" ht="18" x14ac:dyDescent="0.35">
      <c r="B16" s="288"/>
      <c r="C16" s="288"/>
      <c r="D16" s="288"/>
      <c r="E16" s="288"/>
      <c r="F16" s="289"/>
      <c r="G16" s="288"/>
      <c r="H16" s="19"/>
      <c r="I16" s="19"/>
      <c r="J16" s="19"/>
      <c r="K16" s="284"/>
      <c r="L16" s="284"/>
      <c r="M16" s="284"/>
      <c r="N16" s="290"/>
      <c r="O16" s="290"/>
      <c r="P16" s="286"/>
      <c r="Q16" s="286"/>
      <c r="R16" s="286"/>
      <c r="S16" s="287"/>
      <c r="T16" s="244"/>
      <c r="U16" s="244"/>
      <c r="V16" s="244"/>
      <c r="W16" s="244"/>
    </row>
    <row r="17" spans="2:23" ht="18" x14ac:dyDescent="0.35">
      <c r="B17" s="291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86"/>
      <c r="Q17" s="286"/>
      <c r="R17" s="286"/>
      <c r="S17" s="287"/>
      <c r="T17" s="244"/>
      <c r="U17" s="244"/>
      <c r="V17" s="244"/>
      <c r="W17" s="244"/>
    </row>
    <row r="18" spans="2:23" ht="18.75" customHeight="1" x14ac:dyDescent="0.35">
      <c r="B18" s="292"/>
      <c r="C18" s="292"/>
      <c r="D18" s="292"/>
      <c r="E18" s="292"/>
      <c r="F18" s="292"/>
      <c r="G18" s="292"/>
      <c r="H18" s="288"/>
      <c r="I18" s="293"/>
      <c r="J18" s="293"/>
      <c r="K18" s="293"/>
      <c r="L18" s="293"/>
      <c r="M18" s="293"/>
      <c r="N18" s="294"/>
      <c r="O18" s="294"/>
      <c r="P18" s="294"/>
      <c r="Q18" s="294"/>
      <c r="R18" s="294"/>
      <c r="S18" s="295"/>
      <c r="T18" s="244"/>
      <c r="U18" s="244"/>
      <c r="V18" s="244"/>
      <c r="W18" s="244"/>
    </row>
    <row r="19" spans="2:23" ht="18" x14ac:dyDescent="0.35">
      <c r="B19" s="288"/>
      <c r="C19" s="288"/>
      <c r="D19" s="288"/>
      <c r="E19" s="288"/>
      <c r="F19" s="289"/>
      <c r="G19" s="288"/>
      <c r="H19" s="288"/>
      <c r="I19" s="288"/>
      <c r="J19" s="288"/>
      <c r="K19" s="288"/>
      <c r="L19" s="288"/>
      <c r="M19" s="288"/>
    </row>
    <row r="20" spans="2:23" ht="18" x14ac:dyDescent="0.35">
      <c r="B20" s="288"/>
      <c r="C20" s="288"/>
      <c r="D20" s="288"/>
      <c r="E20" s="288"/>
      <c r="F20" s="289"/>
      <c r="G20" s="288"/>
      <c r="H20" s="288"/>
      <c r="I20" s="288"/>
      <c r="J20" s="288"/>
      <c r="K20" s="288"/>
      <c r="L20" s="288"/>
      <c r="M20" s="288"/>
    </row>
  </sheetData>
  <mergeCells count="23">
    <mergeCell ref="B13:F13"/>
    <mergeCell ref="C15:H15"/>
    <mergeCell ref="N15:O15"/>
    <mergeCell ref="B18:G18"/>
    <mergeCell ref="M3:M5"/>
    <mergeCell ref="N3:Q3"/>
    <mergeCell ref="E4:E5"/>
    <mergeCell ref="F4:F5"/>
    <mergeCell ref="G4:G5"/>
    <mergeCell ref="H4:H5"/>
    <mergeCell ref="I4:I5"/>
    <mergeCell ref="J4:J5"/>
    <mergeCell ref="N4:O4"/>
    <mergeCell ref="A2:Q2"/>
    <mergeCell ref="A3:A5"/>
    <mergeCell ref="B3:B5"/>
    <mergeCell ref="C3:C5"/>
    <mergeCell ref="D3:D5"/>
    <mergeCell ref="E3:F3"/>
    <mergeCell ref="G3:H3"/>
    <mergeCell ref="I3:J3"/>
    <mergeCell ref="K3:K5"/>
    <mergeCell ref="L3:L5"/>
  </mergeCells>
  <pageMargins left="0.39370078740157483" right="0.39370078740157483" top="0.39370078740157483" bottom="0.39370078740157483" header="0.51181102362204722" footer="0.51181102362204722"/>
  <pageSetup paperSize="9" scale="62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zoomScale="80" zoomScaleNormal="80" zoomScaleSheetLayoutView="75" workbookViewId="0">
      <selection activeCell="A17" sqref="A17:H25"/>
    </sheetView>
  </sheetViews>
  <sheetFormatPr defaultColWidth="9" defaultRowHeight="13.8" x14ac:dyDescent="0.25"/>
  <cols>
    <col min="1" max="1" width="35.296875" style="299" customWidth="1"/>
    <col min="2" max="2" width="10.796875" style="297" customWidth="1"/>
    <col min="3" max="3" width="11.09765625" style="297" customWidth="1"/>
    <col min="4" max="4" width="18.19921875" style="299" customWidth="1"/>
    <col min="5" max="5" width="11" style="299" customWidth="1"/>
    <col min="6" max="6" width="10.59765625" style="299" customWidth="1"/>
    <col min="7" max="7" width="18.59765625" style="299" customWidth="1"/>
    <col min="8" max="16384" width="9" style="299"/>
  </cols>
  <sheetData>
    <row r="1" spans="1:7" ht="18" x14ac:dyDescent="0.35">
      <c r="A1" s="296"/>
      <c r="D1" s="296"/>
      <c r="E1" s="296"/>
      <c r="F1" s="296"/>
      <c r="G1" s="298" t="s">
        <v>228</v>
      </c>
    </row>
    <row r="2" spans="1:7" ht="39.75" customHeight="1" x14ac:dyDescent="0.25">
      <c r="A2" s="300" t="s">
        <v>229</v>
      </c>
      <c r="B2" s="300"/>
      <c r="C2" s="300"/>
      <c r="D2" s="300"/>
      <c r="E2" s="300"/>
      <c r="F2" s="300"/>
      <c r="G2" s="300"/>
    </row>
    <row r="3" spans="1:7" ht="69" customHeight="1" x14ac:dyDescent="0.25">
      <c r="A3" s="301" t="s">
        <v>230</v>
      </c>
      <c r="B3" s="302" t="s">
        <v>231</v>
      </c>
      <c r="C3" s="302"/>
      <c r="D3" s="301" t="s">
        <v>232</v>
      </c>
      <c r="E3" s="301" t="s">
        <v>233</v>
      </c>
      <c r="F3" s="301"/>
      <c r="G3" s="301" t="s">
        <v>234</v>
      </c>
    </row>
    <row r="4" spans="1:7" ht="41.4" x14ac:dyDescent="0.25">
      <c r="A4" s="301"/>
      <c r="B4" s="303" t="s">
        <v>235</v>
      </c>
      <c r="C4" s="303" t="s">
        <v>236</v>
      </c>
      <c r="D4" s="301"/>
      <c r="E4" s="303" t="s">
        <v>237</v>
      </c>
      <c r="F4" s="303" t="s">
        <v>238</v>
      </c>
      <c r="G4" s="301"/>
    </row>
    <row r="5" spans="1:7" x14ac:dyDescent="0.25">
      <c r="A5" s="304">
        <v>1</v>
      </c>
      <c r="B5" s="304">
        <v>2</v>
      </c>
      <c r="C5" s="304">
        <v>3</v>
      </c>
      <c r="D5" s="303">
        <v>4</v>
      </c>
      <c r="E5" s="303">
        <v>5</v>
      </c>
      <c r="F5" s="303">
        <v>6</v>
      </c>
      <c r="G5" s="303">
        <v>7</v>
      </c>
    </row>
    <row r="6" spans="1:7" ht="93.6" customHeight="1" x14ac:dyDescent="0.25">
      <c r="A6" s="305" t="s">
        <v>239</v>
      </c>
      <c r="B6" s="306" t="s">
        <v>240</v>
      </c>
      <c r="C6" s="306" t="s">
        <v>241</v>
      </c>
      <c r="D6" s="307" t="s">
        <v>242</v>
      </c>
      <c r="E6" s="308" t="s">
        <v>243</v>
      </c>
      <c r="F6" s="309" t="s">
        <v>244</v>
      </c>
      <c r="G6" s="310" t="s">
        <v>245</v>
      </c>
    </row>
    <row r="7" spans="1:7" ht="18" x14ac:dyDescent="0.25">
      <c r="A7" s="305"/>
      <c r="B7" s="306"/>
      <c r="C7" s="311"/>
      <c r="D7" s="307"/>
      <c r="E7" s="308"/>
      <c r="F7" s="309"/>
      <c r="G7" s="306"/>
    </row>
    <row r="8" spans="1:7" ht="18" x14ac:dyDescent="0.25">
      <c r="A8" s="312"/>
      <c r="B8" s="313"/>
      <c r="C8" s="313"/>
      <c r="D8" s="314"/>
      <c r="E8" s="315"/>
      <c r="F8" s="316"/>
      <c r="G8" s="313"/>
    </row>
    <row r="9" spans="1:7" ht="18" x14ac:dyDescent="0.25">
      <c r="A9" s="312"/>
      <c r="B9" s="313"/>
      <c r="C9" s="313"/>
      <c r="D9" s="314"/>
      <c r="E9" s="315"/>
      <c r="F9" s="316"/>
      <c r="G9" s="313"/>
    </row>
    <row r="10" spans="1:7" ht="18" x14ac:dyDescent="0.25">
      <c r="A10" s="312"/>
      <c r="B10" s="313"/>
      <c r="C10" s="313"/>
      <c r="D10" s="314"/>
      <c r="E10" s="315"/>
      <c r="F10" s="316"/>
      <c r="G10" s="306"/>
    </row>
    <row r="11" spans="1:7" ht="18" x14ac:dyDescent="0.25">
      <c r="A11" s="312"/>
      <c r="B11" s="313"/>
      <c r="C11" s="313"/>
      <c r="D11" s="314"/>
      <c r="E11" s="315"/>
      <c r="F11" s="316"/>
      <c r="G11" s="307"/>
    </row>
    <row r="12" spans="1:7" ht="18" x14ac:dyDescent="0.25">
      <c r="A12" s="312"/>
      <c r="B12" s="313"/>
      <c r="C12" s="313"/>
      <c r="D12" s="314"/>
      <c r="E12" s="315"/>
      <c r="F12" s="316"/>
      <c r="G12" s="313"/>
    </row>
    <row r="13" spans="1:7" ht="18" x14ac:dyDescent="0.25">
      <c r="A13" s="312"/>
      <c r="B13" s="313"/>
      <c r="C13" s="313"/>
      <c r="D13" s="314"/>
      <c r="E13" s="315"/>
      <c r="F13" s="316"/>
      <c r="G13" s="313"/>
    </row>
    <row r="14" spans="1:7" ht="18" x14ac:dyDescent="0.25">
      <c r="A14" s="312"/>
      <c r="B14" s="313"/>
      <c r="C14" s="313"/>
      <c r="D14" s="314"/>
      <c r="E14" s="315"/>
      <c r="F14" s="316"/>
      <c r="G14" s="314"/>
    </row>
    <row r="15" spans="1:7" ht="18" x14ac:dyDescent="0.35">
      <c r="A15" s="19"/>
      <c r="B15" s="63"/>
      <c r="C15" s="63"/>
      <c r="D15" s="19"/>
      <c r="E15" s="19"/>
      <c r="F15" s="19"/>
      <c r="G15" s="19"/>
    </row>
    <row r="16" spans="1:7" ht="18" x14ac:dyDescent="0.35">
      <c r="A16" s="19"/>
      <c r="B16" s="63"/>
      <c r="C16" s="63"/>
      <c r="D16" s="19"/>
      <c r="E16" s="19"/>
      <c r="F16" s="19"/>
      <c r="G16" s="19"/>
    </row>
    <row r="17" spans="1:7" ht="18" x14ac:dyDescent="0.35">
      <c r="A17" s="317"/>
      <c r="B17" s="61"/>
      <c r="C17" s="61"/>
      <c r="D17" s="19"/>
      <c r="E17" s="19"/>
      <c r="F17" s="19"/>
      <c r="G17" s="29"/>
    </row>
    <row r="18" spans="1:7" ht="18" x14ac:dyDescent="0.35">
      <c r="A18" s="317"/>
      <c r="B18" s="61"/>
      <c r="C18" s="61"/>
      <c r="D18" s="63"/>
      <c r="E18" s="19"/>
      <c r="F18" s="19"/>
      <c r="G18" s="29"/>
    </row>
    <row r="19" spans="1:7" ht="18" x14ac:dyDescent="0.35">
      <c r="A19" s="317"/>
      <c r="B19" s="61"/>
      <c r="C19" s="61"/>
      <c r="D19" s="19"/>
      <c r="E19" s="19"/>
      <c r="F19" s="19"/>
      <c r="G19" s="29"/>
    </row>
    <row r="20" spans="1:7" ht="18" x14ac:dyDescent="0.35">
      <c r="A20" s="317"/>
      <c r="B20" s="61"/>
      <c r="C20" s="61"/>
      <c r="D20" s="19"/>
      <c r="E20" s="19"/>
      <c r="F20" s="19"/>
      <c r="G20" s="29"/>
    </row>
    <row r="21" spans="1:7" ht="18" x14ac:dyDescent="0.35">
      <c r="A21" s="19"/>
      <c r="B21" s="19"/>
      <c r="C21" s="19"/>
      <c r="D21" s="61"/>
      <c r="E21" s="19"/>
      <c r="F21" s="61"/>
      <c r="G21" s="19"/>
    </row>
    <row r="22" spans="1:7" ht="18" x14ac:dyDescent="0.35">
      <c r="A22" s="61"/>
      <c r="B22" s="63"/>
      <c r="C22" s="63"/>
      <c r="D22" s="19"/>
      <c r="E22" s="19"/>
      <c r="F22" s="19"/>
      <c r="G22" s="19"/>
    </row>
    <row r="23" spans="1:7" ht="18" x14ac:dyDescent="0.35">
      <c r="A23" s="61"/>
      <c r="B23" s="63"/>
      <c r="C23" s="63"/>
      <c r="D23" s="19"/>
      <c r="E23" s="19"/>
      <c r="F23" s="19"/>
      <c r="G23" s="19"/>
    </row>
    <row r="24" spans="1:7" ht="18" x14ac:dyDescent="0.35">
      <c r="A24" s="19"/>
      <c r="B24" s="63"/>
      <c r="C24" s="63"/>
      <c r="D24" s="19"/>
      <c r="E24" s="19"/>
      <c r="F24" s="19"/>
      <c r="G24" s="19"/>
    </row>
  </sheetData>
  <mergeCells count="6">
    <mergeCell ref="A2:G2"/>
    <mergeCell ref="A3:A4"/>
    <mergeCell ref="B3:C3"/>
    <mergeCell ref="D3:D4"/>
    <mergeCell ref="E3:F3"/>
    <mergeCell ref="G3:G4"/>
  </mergeCells>
  <pageMargins left="0.78749999999999998" right="0.39374999999999999" top="0.39374999999999999" bottom="0.39374999999999999" header="0.51180555555555551" footer="0.51180555555555551"/>
  <pageSetup paperSize="9" scale="68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SheetLayoutView="75" workbookViewId="0">
      <selection activeCell="C18" sqref="C18"/>
    </sheetView>
  </sheetViews>
  <sheetFormatPr defaultColWidth="9" defaultRowHeight="18" x14ac:dyDescent="0.35"/>
  <cols>
    <col min="1" max="1" width="6" style="19" customWidth="1"/>
    <col min="2" max="2" width="29.59765625" style="19" customWidth="1"/>
    <col min="3" max="3" width="16.19921875" style="19" customWidth="1"/>
    <col min="4" max="4" width="16.5" style="19" customWidth="1"/>
    <col min="5" max="5" width="14.8984375" style="19" customWidth="1"/>
    <col min="6" max="6" width="16.69921875" style="19" customWidth="1"/>
    <col min="7" max="7" width="10.5" style="19" customWidth="1"/>
    <col min="8" max="8" width="16.09765625" style="19" customWidth="1"/>
    <col min="9" max="9" width="13.19921875" style="19" customWidth="1"/>
    <col min="10" max="10" width="16" style="19" customWidth="1"/>
    <col min="11" max="11" width="15.59765625" style="19" customWidth="1"/>
    <col min="12" max="12" width="14.8984375" style="19" customWidth="1"/>
    <col min="13" max="13" width="9" style="19" customWidth="1"/>
    <col min="14" max="14" width="11.8984375" style="19" customWidth="1"/>
    <col min="15" max="15" width="11.3984375" style="19" customWidth="1"/>
    <col min="16" max="16" width="10" style="19" customWidth="1"/>
    <col min="17" max="16384" width="9" style="19"/>
  </cols>
  <sheetData>
    <row r="1" spans="1:10" x14ac:dyDescent="0.35">
      <c r="J1" s="19" t="s">
        <v>246</v>
      </c>
    </row>
    <row r="2" spans="1:10" ht="72" customHeight="1" x14ac:dyDescent="0.35">
      <c r="A2" s="24" t="s">
        <v>247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1" customHeight="1" x14ac:dyDescent="0.35">
      <c r="A3" s="318"/>
      <c r="B3" s="318"/>
      <c r="C3" s="318"/>
      <c r="D3" s="318"/>
      <c r="E3" s="318"/>
      <c r="F3" s="318"/>
      <c r="G3" s="318"/>
      <c r="H3" s="318"/>
      <c r="I3" s="318"/>
      <c r="J3" s="318"/>
    </row>
    <row r="4" spans="1:10" s="319" customFormat="1" ht="18.75" customHeight="1" x14ac:dyDescent="0.25">
      <c r="A4" s="25" t="s">
        <v>129</v>
      </c>
      <c r="B4" s="25" t="s">
        <v>248</v>
      </c>
      <c r="C4" s="25" t="s">
        <v>249</v>
      </c>
      <c r="D4" s="25"/>
      <c r="E4" s="25"/>
      <c r="F4" s="25"/>
      <c r="G4" s="25"/>
      <c r="H4" s="25"/>
      <c r="I4" s="25"/>
      <c r="J4" s="25"/>
    </row>
    <row r="5" spans="1:10" s="319" customFormat="1" ht="90" x14ac:dyDescent="0.25">
      <c r="A5" s="25"/>
      <c r="B5" s="25"/>
      <c r="C5" s="20" t="s">
        <v>250</v>
      </c>
      <c r="D5" s="20" t="s">
        <v>251</v>
      </c>
      <c r="E5" s="20" t="s">
        <v>252</v>
      </c>
      <c r="F5" s="20" t="s">
        <v>253</v>
      </c>
      <c r="G5" s="20" t="s">
        <v>254</v>
      </c>
      <c r="H5" s="20" t="s">
        <v>255</v>
      </c>
      <c r="I5" s="20" t="s">
        <v>256</v>
      </c>
      <c r="J5" s="20" t="s">
        <v>257</v>
      </c>
    </row>
    <row r="6" spans="1:10" x14ac:dyDescent="0.35">
      <c r="A6" s="320">
        <v>1</v>
      </c>
      <c r="B6" s="320">
        <v>1</v>
      </c>
      <c r="C6" s="320">
        <v>2</v>
      </c>
      <c r="D6" s="320">
        <v>3</v>
      </c>
      <c r="E6" s="321">
        <v>4</v>
      </c>
      <c r="F6" s="321">
        <v>5</v>
      </c>
      <c r="G6" s="321">
        <v>6</v>
      </c>
      <c r="H6" s="321">
        <v>7</v>
      </c>
      <c r="I6" s="321">
        <v>8</v>
      </c>
      <c r="J6" s="321">
        <v>9</v>
      </c>
    </row>
    <row r="7" spans="1:10" x14ac:dyDescent="0.35">
      <c r="A7" s="322"/>
      <c r="B7" s="323"/>
      <c r="C7" s="322"/>
      <c r="D7" s="322"/>
      <c r="E7" s="324"/>
      <c r="F7" s="324"/>
      <c r="G7" s="324"/>
      <c r="H7" s="324"/>
      <c r="I7" s="325"/>
      <c r="J7" s="325"/>
    </row>
    <row r="8" spans="1:10" x14ac:dyDescent="0.35">
      <c r="A8" s="322">
        <v>1</v>
      </c>
      <c r="B8" s="323" t="s">
        <v>258</v>
      </c>
      <c r="C8" s="322"/>
      <c r="D8" s="322"/>
      <c r="E8" s="324"/>
      <c r="F8" s="324"/>
      <c r="G8" s="324"/>
      <c r="H8" s="324"/>
      <c r="I8" s="324">
        <v>988.88400000000001</v>
      </c>
      <c r="J8" s="324">
        <v>49.561</v>
      </c>
    </row>
    <row r="9" spans="1:10" x14ac:dyDescent="0.35">
      <c r="A9" s="322"/>
      <c r="B9" s="323"/>
      <c r="C9" s="322"/>
      <c r="D9" s="322"/>
      <c r="E9" s="324"/>
      <c r="F9" s="324"/>
      <c r="G9" s="324"/>
      <c r="H9" s="324"/>
      <c r="I9" s="324"/>
      <c r="J9" s="324"/>
    </row>
    <row r="10" spans="1:10" x14ac:dyDescent="0.35">
      <c r="A10" s="329"/>
      <c r="B10" s="18"/>
      <c r="C10" s="217"/>
      <c r="D10" s="18"/>
      <c r="E10" s="18"/>
      <c r="F10" s="18"/>
      <c r="G10" s="18"/>
      <c r="H10" s="330"/>
      <c r="I10" s="18"/>
      <c r="J10" s="18"/>
    </row>
    <row r="11" spans="1:10" ht="14.4" customHeight="1" x14ac:dyDescent="0.35">
      <c r="A11" s="329"/>
      <c r="B11" s="18"/>
      <c r="C11" s="217"/>
      <c r="D11" s="18"/>
      <c r="E11" s="18"/>
      <c r="F11" s="18"/>
      <c r="G11" s="18"/>
      <c r="H11" s="330"/>
      <c r="I11" s="18"/>
      <c r="J11" s="18"/>
    </row>
    <row r="12" spans="1:10" ht="17.399999999999999" customHeight="1" x14ac:dyDescent="0.35"/>
    <row r="13" spans="1:10" x14ac:dyDescent="0.35">
      <c r="D13" s="331"/>
      <c r="E13" s="331"/>
      <c r="F13" s="332"/>
    </row>
    <row r="14" spans="1:10" x14ac:dyDescent="0.35">
      <c r="D14" s="333"/>
      <c r="E14" s="333"/>
      <c r="F14" s="18"/>
    </row>
  </sheetData>
  <mergeCells count="4">
    <mergeCell ref="A2:J2"/>
    <mergeCell ref="A4:A5"/>
    <mergeCell ref="B4:B5"/>
    <mergeCell ref="C4:J4"/>
  </mergeCells>
  <pageMargins left="0.51181102362204722" right="0.39370078740157483" top="0.98425196850393704" bottom="0.59055118110236227" header="0.51181102362204722" footer="0.51181102362204722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22</vt:i4>
      </vt:variant>
    </vt:vector>
  </HeadingPairs>
  <TitlesOfParts>
    <vt:vector size="33" baseType="lpstr">
      <vt:lpstr>1 Доходы  </vt:lpstr>
      <vt:lpstr>2 Расходы </vt:lpstr>
      <vt:lpstr>3 Результаты</vt:lpstr>
      <vt:lpstr>4 Объемы работ</vt:lpstr>
      <vt:lpstr>5 расчет по нормативам</vt:lpstr>
      <vt:lpstr>6 программа-стройки</vt:lpstr>
      <vt:lpstr>7 программа кап ремонт</vt:lpstr>
      <vt:lpstr>8 графики работ</vt:lpstr>
      <vt:lpstr>9 крупные подрядчики</vt:lpstr>
      <vt:lpstr>10 крупные поставщики</vt:lpstr>
      <vt:lpstr>11 материалы</vt:lpstr>
      <vt:lpstr>'1 Доходы  '!Заголовки_для_печати</vt:lpstr>
      <vt:lpstr>'10 крупные поставщики'!Заголовки_для_печати</vt:lpstr>
      <vt:lpstr>'11 материалы'!Заголовки_для_печати</vt:lpstr>
      <vt:lpstr>'2 Расходы '!Заголовки_для_печати</vt:lpstr>
      <vt:lpstr>'3 Результаты'!Заголовки_для_печати</vt:lpstr>
      <vt:lpstr>'4 Объемы работ'!Заголовки_для_печати</vt:lpstr>
      <vt:lpstr>'5 расчет по нормативам'!Заголовки_для_печати</vt:lpstr>
      <vt:lpstr>'6 программа-стройки'!Заголовки_для_печати</vt:lpstr>
      <vt:lpstr>'7 программа кап ремонт'!Заголовки_для_печати</vt:lpstr>
      <vt:lpstr>'8 графики работ'!Заголовки_для_печати</vt:lpstr>
      <vt:lpstr>'9 крупные подрядчики'!Заголовки_для_печати</vt:lpstr>
      <vt:lpstr>'1 Доходы  '!Область_печати</vt:lpstr>
      <vt:lpstr>'10 крупные поставщики'!Область_печати</vt:lpstr>
      <vt:lpstr>'11 материалы'!Область_печати</vt:lpstr>
      <vt:lpstr>'2 Расходы '!Область_печати</vt:lpstr>
      <vt:lpstr>'3 Результаты'!Область_печати</vt:lpstr>
      <vt:lpstr>'4 Объемы работ'!Область_печати</vt:lpstr>
      <vt:lpstr>'5 расчет по нормативам'!Область_печати</vt:lpstr>
      <vt:lpstr>'6 программа-стройки'!Область_печати</vt:lpstr>
      <vt:lpstr>'7 программа кап ремонт'!Область_печати</vt:lpstr>
      <vt:lpstr>'8 графики работ'!Область_печати</vt:lpstr>
      <vt:lpstr>'9 крупные подрядчики'!Область_печати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Первый</cp:lastModifiedBy>
  <cp:lastPrinted>2017-04-17T13:32:20Z</cp:lastPrinted>
  <dcterms:created xsi:type="dcterms:W3CDTF">2017-04-06T07:25:21Z</dcterms:created>
  <dcterms:modified xsi:type="dcterms:W3CDTF">2017-04-19T08:09:17Z</dcterms:modified>
</cp:coreProperties>
</file>